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lej\Downloads\"/>
    </mc:Choice>
  </mc:AlternateContent>
  <bookViews>
    <workbookView xWindow="0" yWindow="0" windowWidth="17160" windowHeight="17580" tabRatio="758"/>
  </bookViews>
  <sheets>
    <sheet name="Development Budget" sheetId="1" r:id="rId1"/>
    <sheet name="Pro Forma" sheetId="4" r:id="rId2"/>
    <sheet name="Sources of Funds" sheetId="6" state="hidden" r:id="rId3"/>
    <sheet name="Tax &amp; Appreciation Benefits" sheetId="3" state="hidden" r:id="rId4"/>
  </sheets>
  <definedNames>
    <definedName name="_xlnm.Print_Area" localSheetId="0">'Development Budget'!$B$5:$K$43</definedName>
    <definedName name="_xlnm.Print_Area" localSheetId="1">'Pro Forma'!$B$2:$P$239</definedName>
    <definedName name="_xlnm.Print_Area" localSheetId="2">'Sources of Funds'!$A$1:$M$59</definedName>
    <definedName name="Print_Area_MI">#REF!</definedName>
    <definedName name="_xlnm.Print_Titles" localSheetId="1">'Pro Forma'!$B:$C</definedName>
    <definedName name="solver_lin" localSheetId="1" hidden="1">0</definedName>
    <definedName name="solver_num" localSheetId="1" hidden="1">0</definedName>
    <definedName name="solver_opt" localSheetId="1" hidden="1">'Pro Forma'!$D$251</definedName>
    <definedName name="solver_typ" localSheetId="1" hidden="1">3</definedName>
    <definedName name="solver_val" localSheetId="1" hidden="1">0</definedName>
  </definedNames>
  <calcPr calcId="171027"/>
</workbook>
</file>

<file path=xl/calcChain.xml><?xml version="1.0" encoding="utf-8"?>
<calcChain xmlns="http://schemas.openxmlformats.org/spreadsheetml/2006/main">
  <c r="E30" i="1" l="1"/>
  <c r="H30" i="1"/>
  <c r="I30" i="1"/>
  <c r="J30" i="1"/>
  <c r="E29" i="1"/>
  <c r="H29" i="1"/>
  <c r="I29" i="1"/>
  <c r="J29" i="1"/>
  <c r="E28" i="1"/>
  <c r="H28" i="1"/>
  <c r="I28" i="1"/>
  <c r="J28" i="1"/>
  <c r="E27" i="1"/>
  <c r="H27" i="1"/>
  <c r="I27" i="1"/>
  <c r="J27" i="1"/>
  <c r="E26" i="1"/>
  <c r="H26" i="1"/>
  <c r="I26" i="1"/>
  <c r="J26" i="1"/>
  <c r="C31" i="1"/>
  <c r="K27" i="4"/>
  <c r="I117" i="4"/>
  <c r="J117" i="4"/>
  <c r="K117" i="4"/>
  <c r="D112" i="4"/>
  <c r="D247" i="4" s="1"/>
  <c r="J16" i="1"/>
  <c r="J20" i="1"/>
  <c r="J21" i="1"/>
  <c r="J34" i="1"/>
  <c r="J35" i="1"/>
  <c r="J37" i="1"/>
  <c r="J40" i="1"/>
  <c r="J15" i="1"/>
  <c r="J19" i="1"/>
  <c r="J22" i="1"/>
  <c r="J23" i="1"/>
  <c r="J24" i="1"/>
  <c r="J25" i="1"/>
  <c r="J38" i="1"/>
  <c r="J41" i="1"/>
  <c r="J42" i="1"/>
  <c r="J43" i="1"/>
  <c r="E15" i="1"/>
  <c r="E16" i="1"/>
  <c r="E19" i="1"/>
  <c r="E20" i="1"/>
  <c r="E21" i="1"/>
  <c r="E22" i="1"/>
  <c r="E23" i="1"/>
  <c r="E24" i="1"/>
  <c r="E25" i="1"/>
  <c r="E34" i="1"/>
  <c r="E35" i="1"/>
  <c r="E37" i="1"/>
  <c r="E38" i="1"/>
  <c r="E40" i="1"/>
  <c r="E41" i="1"/>
  <c r="E43" i="1"/>
  <c r="H42" i="1"/>
  <c r="I42" i="1"/>
  <c r="I22" i="1"/>
  <c r="H22" i="1"/>
  <c r="I15" i="1"/>
  <c r="I16" i="1"/>
  <c r="I19" i="1"/>
  <c r="I20" i="1"/>
  <c r="I21" i="1"/>
  <c r="I23" i="1"/>
  <c r="I24" i="1"/>
  <c r="I25" i="1"/>
  <c r="I34" i="1"/>
  <c r="I35" i="1"/>
  <c r="I37" i="1"/>
  <c r="I38" i="1"/>
  <c r="I40" i="1"/>
  <c r="I41" i="1"/>
  <c r="I43" i="1"/>
  <c r="H43" i="1"/>
  <c r="H19" i="1"/>
  <c r="H21" i="1"/>
  <c r="H25" i="1"/>
  <c r="H35" i="1"/>
  <c r="H37" i="1"/>
  <c r="H38" i="1"/>
  <c r="H34" i="1"/>
  <c r="H15" i="1"/>
  <c r="H23" i="1"/>
  <c r="H40" i="1"/>
  <c r="H41" i="1"/>
  <c r="G17" i="1"/>
  <c r="G11" i="1"/>
  <c r="G39" i="1"/>
  <c r="C15" i="4"/>
  <c r="C7" i="1" s="1"/>
  <c r="G7" i="1" s="1"/>
  <c r="F24" i="4"/>
  <c r="F25" i="4"/>
  <c r="F26" i="4"/>
  <c r="C204" i="4"/>
  <c r="C203" i="4"/>
  <c r="C206" i="4" s="1"/>
  <c r="D207" i="4" s="1"/>
  <c r="C202" i="4"/>
  <c r="C189" i="4"/>
  <c r="C192" i="4" s="1"/>
  <c r="D193" i="4" s="1"/>
  <c r="C190" i="4"/>
  <c r="C191" i="4" s="1"/>
  <c r="C188" i="4"/>
  <c r="D194" i="4" s="1"/>
  <c r="D51" i="4"/>
  <c r="D54" i="4" s="1"/>
  <c r="E7" i="4"/>
  <c r="E8" i="4"/>
  <c r="E9" i="4"/>
  <c r="E10" i="4"/>
  <c r="E11" i="4"/>
  <c r="E12" i="4"/>
  <c r="E13" i="4"/>
  <c r="E14" i="4"/>
  <c r="D63" i="4"/>
  <c r="F19" i="4"/>
  <c r="F20" i="4"/>
  <c r="F21" i="4"/>
  <c r="E63" i="4"/>
  <c r="F63" i="4" s="1"/>
  <c r="G63" i="4" s="1"/>
  <c r="H63" i="4" s="1"/>
  <c r="I63" i="4" s="1"/>
  <c r="J63" i="4" s="1"/>
  <c r="K63" i="4" s="1"/>
  <c r="D76" i="4"/>
  <c r="E76" i="4" s="1"/>
  <c r="F76" i="4" s="1"/>
  <c r="G76" i="4" s="1"/>
  <c r="H76" i="4" s="1"/>
  <c r="I76" i="4" s="1"/>
  <c r="D77" i="4"/>
  <c r="D78" i="4"/>
  <c r="D79" i="4"/>
  <c r="D80" i="4"/>
  <c r="E80" i="4" s="1"/>
  <c r="F80" i="4" s="1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K80" i="4" s="1"/>
  <c r="AL80" i="4" s="1"/>
  <c r="AM80" i="4" s="1"/>
  <c r="AN80" i="4" s="1"/>
  <c r="AO80" i="4" s="1"/>
  <c r="AP80" i="4" s="1"/>
  <c r="AQ80" i="4" s="1"/>
  <c r="AR80" i="4" s="1"/>
  <c r="D81" i="4"/>
  <c r="E81" i="4" s="1"/>
  <c r="F81" i="4" s="1"/>
  <c r="G81" i="4" s="1"/>
  <c r="H81" i="4" s="1"/>
  <c r="I81" i="4" s="1"/>
  <c r="J81" i="4" s="1"/>
  <c r="K81" i="4" s="1"/>
  <c r="D82" i="4"/>
  <c r="D83" i="4"/>
  <c r="D86" i="4"/>
  <c r="E86" i="4" s="1"/>
  <c r="F86" i="4" s="1"/>
  <c r="G86" i="4" s="1"/>
  <c r="H86" i="4" s="1"/>
  <c r="D85" i="4"/>
  <c r="E85" i="4" s="1"/>
  <c r="D133" i="4"/>
  <c r="C157" i="4"/>
  <c r="C155" i="4"/>
  <c r="C156" i="4"/>
  <c r="D158" i="4" s="1"/>
  <c r="C168" i="4"/>
  <c r="C167" i="4"/>
  <c r="D169" i="4" s="1"/>
  <c r="C166" i="4"/>
  <c r="D200" i="4"/>
  <c r="D153" i="4" s="1"/>
  <c r="D183" i="4" s="1"/>
  <c r="D178" i="4"/>
  <c r="C218" i="4"/>
  <c r="C226" i="4" s="1"/>
  <c r="C219" i="4" s="1"/>
  <c r="C216" i="4"/>
  <c r="C217" i="4"/>
  <c r="C232" i="4"/>
  <c r="D235" i="4" s="1"/>
  <c r="C145" i="4"/>
  <c r="C144" i="4"/>
  <c r="C230" i="4"/>
  <c r="D115" i="4"/>
  <c r="D117" i="4"/>
  <c r="E59" i="4"/>
  <c r="E253" i="4" s="1"/>
  <c r="E142" i="4"/>
  <c r="F142" i="4" s="1"/>
  <c r="F178" i="4" s="1"/>
  <c r="E117" i="4"/>
  <c r="F117" i="4"/>
  <c r="G117" i="4"/>
  <c r="H117" i="4"/>
  <c r="L117" i="4"/>
  <c r="M117" i="4"/>
  <c r="N117" i="4"/>
  <c r="O117" i="4"/>
  <c r="P117" i="4"/>
  <c r="Q117" i="4"/>
  <c r="R117" i="4"/>
  <c r="S117" i="4"/>
  <c r="D138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C182" i="4"/>
  <c r="D182" i="4" s="1"/>
  <c r="E182" i="4" s="1"/>
  <c r="F182" i="4" s="1"/>
  <c r="G182" i="4" s="1"/>
  <c r="H182" i="4" s="1"/>
  <c r="I182" i="4" s="1"/>
  <c r="J182" i="4" s="1"/>
  <c r="K182" i="4" s="1"/>
  <c r="L182" i="4" s="1"/>
  <c r="M182" i="4" s="1"/>
  <c r="N182" i="4" s="1"/>
  <c r="O182" i="4" s="1"/>
  <c r="P182" i="4" s="1"/>
  <c r="Q182" i="4" s="1"/>
  <c r="R182" i="4" s="1"/>
  <c r="S182" i="4" s="1"/>
  <c r="T182" i="4" s="1"/>
  <c r="U182" i="4" s="1"/>
  <c r="V182" i="4" s="1"/>
  <c r="W182" i="4" s="1"/>
  <c r="X182" i="4" s="1"/>
  <c r="Y182" i="4" s="1"/>
  <c r="Z182" i="4" s="1"/>
  <c r="AA182" i="4" s="1"/>
  <c r="AB182" i="4" s="1"/>
  <c r="AC182" i="4" s="1"/>
  <c r="AD182" i="4" s="1"/>
  <c r="AE182" i="4" s="1"/>
  <c r="AF182" i="4" s="1"/>
  <c r="AG182" i="4" s="1"/>
  <c r="AH182" i="4" s="1"/>
  <c r="AI182" i="4" s="1"/>
  <c r="AJ182" i="4" s="1"/>
  <c r="AK182" i="4" s="1"/>
  <c r="AL182" i="4" s="1"/>
  <c r="AM182" i="4" s="1"/>
  <c r="AN182" i="4" s="1"/>
  <c r="AO182" i="4" s="1"/>
  <c r="AP182" i="4" s="1"/>
  <c r="AQ182" i="4" s="1"/>
  <c r="AR182" i="4" s="1"/>
  <c r="C177" i="4"/>
  <c r="D177" i="4" s="1"/>
  <c r="E177" i="4" s="1"/>
  <c r="F177" i="4" s="1"/>
  <c r="G177" i="4" s="1"/>
  <c r="H177" i="4" s="1"/>
  <c r="I177" i="4" s="1"/>
  <c r="J177" i="4" s="1"/>
  <c r="K177" i="4" s="1"/>
  <c r="D27" i="4"/>
  <c r="C231" i="4"/>
  <c r="C183" i="4"/>
  <c r="C178" i="4"/>
  <c r="F40" i="4"/>
  <c r="D22" i="4"/>
  <c r="D251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D253" i="4"/>
  <c r="E251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D255" i="4"/>
  <c r="D137" i="4"/>
  <c r="J20" i="6" s="1"/>
  <c r="D139" i="4"/>
  <c r="E9" i="3"/>
  <c r="E11" i="3"/>
  <c r="E12" i="3"/>
  <c r="E18" i="3"/>
  <c r="C44" i="3"/>
  <c r="C38" i="6"/>
  <c r="C24" i="3"/>
  <c r="C35" i="3"/>
  <c r="C34" i="3"/>
  <c r="G25" i="6"/>
  <c r="E32" i="6" s="1"/>
  <c r="E1" i="6"/>
  <c r="E29" i="6"/>
  <c r="G26" i="6" s="1"/>
  <c r="C50" i="6"/>
  <c r="J21" i="6"/>
  <c r="C49" i="3"/>
  <c r="F50" i="3" s="1"/>
  <c r="C51" i="3"/>
  <c r="C57" i="3"/>
  <c r="C58" i="3"/>
  <c r="F57" i="3"/>
  <c r="C2" i="3"/>
  <c r="D9" i="3"/>
  <c r="C9" i="3"/>
  <c r="D14" i="3"/>
  <c r="D15" i="3"/>
  <c r="D11" i="3"/>
  <c r="D12" i="3"/>
  <c r="D18" i="3"/>
  <c r="C14" i="3"/>
  <c r="C15" i="3"/>
  <c r="C11" i="3"/>
  <c r="C12" i="3"/>
  <c r="C18" i="3"/>
  <c r="C205" i="4"/>
  <c r="D147" i="4"/>
  <c r="D89" i="4" s="1"/>
  <c r="D170" i="4" l="1"/>
  <c r="D208" i="4"/>
  <c r="E82" i="4"/>
  <c r="F82" i="4" s="1"/>
  <c r="G82" i="4" s="1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V82" i="4" s="1"/>
  <c r="W82" i="4" s="1"/>
  <c r="X82" i="4" s="1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K82" i="4" s="1"/>
  <c r="AL82" i="4" s="1"/>
  <c r="AM82" i="4" s="1"/>
  <c r="AN82" i="4" s="1"/>
  <c r="AO82" i="4" s="1"/>
  <c r="AP82" i="4" s="1"/>
  <c r="AQ82" i="4" s="1"/>
  <c r="AR82" i="4" s="1"/>
  <c r="E78" i="4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AO78" i="4" s="1"/>
  <c r="AP78" i="4" s="1"/>
  <c r="AQ78" i="4" s="1"/>
  <c r="AR78" i="4" s="1"/>
  <c r="D233" i="4"/>
  <c r="E83" i="4"/>
  <c r="F83" i="4" s="1"/>
  <c r="G83" i="4" s="1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X83" i="4" s="1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K83" i="4" s="1"/>
  <c r="AL83" i="4" s="1"/>
  <c r="AM83" i="4" s="1"/>
  <c r="AN83" i="4" s="1"/>
  <c r="AO83" i="4" s="1"/>
  <c r="AP83" i="4" s="1"/>
  <c r="AQ83" i="4" s="1"/>
  <c r="AR83" i="4" s="1"/>
  <c r="E79" i="4"/>
  <c r="F79" i="4" s="1"/>
  <c r="G79" i="4" s="1"/>
  <c r="H79" i="4" s="1"/>
  <c r="I79" i="4" s="1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AN79" i="4" s="1"/>
  <c r="AO79" i="4" s="1"/>
  <c r="AP79" i="4" s="1"/>
  <c r="AQ79" i="4" s="1"/>
  <c r="AR79" i="4" s="1"/>
  <c r="C16" i="3"/>
  <c r="D16" i="3"/>
  <c r="D195" i="4"/>
  <c r="D196" i="4" s="1"/>
  <c r="E194" i="4" s="1"/>
  <c r="D91" i="4"/>
  <c r="D101" i="4"/>
  <c r="C50" i="3"/>
  <c r="F51" i="3" s="1"/>
  <c r="I86" i="4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V86" i="4" s="1"/>
  <c r="W86" i="4" s="1"/>
  <c r="X86" i="4" s="1"/>
  <c r="Y86" i="4" s="1"/>
  <c r="Z86" i="4" s="1"/>
  <c r="AA86" i="4" s="1"/>
  <c r="AB86" i="4" s="1"/>
  <c r="AC86" i="4" s="1"/>
  <c r="AD86" i="4" s="1"/>
  <c r="AE86" i="4" s="1"/>
  <c r="AF86" i="4" s="1"/>
  <c r="AG86" i="4" s="1"/>
  <c r="AH86" i="4" s="1"/>
  <c r="AI86" i="4" s="1"/>
  <c r="AJ86" i="4" s="1"/>
  <c r="AK86" i="4" s="1"/>
  <c r="AL86" i="4" s="1"/>
  <c r="AM86" i="4" s="1"/>
  <c r="AN86" i="4" s="1"/>
  <c r="AO86" i="4" s="1"/>
  <c r="AP86" i="4" s="1"/>
  <c r="AQ86" i="4" s="1"/>
  <c r="AR86" i="4" s="1"/>
  <c r="C220" i="4"/>
  <c r="D221" i="4" s="1"/>
  <c r="D93" i="4" s="1"/>
  <c r="D222" i="4"/>
  <c r="E200" i="4"/>
  <c r="E153" i="4" s="1"/>
  <c r="E183" i="4" s="1"/>
  <c r="E178" i="4"/>
  <c r="E15" i="4"/>
  <c r="D31" i="4" s="1"/>
  <c r="J76" i="4"/>
  <c r="L177" i="4"/>
  <c r="M177" i="4" s="1"/>
  <c r="N177" i="4" s="1"/>
  <c r="O177" i="4" s="1"/>
  <c r="P177" i="4" s="1"/>
  <c r="Q177" i="4" s="1"/>
  <c r="R177" i="4" s="1"/>
  <c r="S177" i="4" s="1"/>
  <c r="T177" i="4" s="1"/>
  <c r="U177" i="4" s="1"/>
  <c r="V177" i="4" s="1"/>
  <c r="W177" i="4" s="1"/>
  <c r="X177" i="4" s="1"/>
  <c r="Y177" i="4" s="1"/>
  <c r="Z177" i="4" s="1"/>
  <c r="AA177" i="4" s="1"/>
  <c r="AB177" i="4" s="1"/>
  <c r="AC177" i="4" s="1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AR177" i="4" s="1"/>
  <c r="F22" i="4"/>
  <c r="L81" i="4"/>
  <c r="M81" i="4" s="1"/>
  <c r="N81" i="4" s="1"/>
  <c r="O81" i="4" s="1"/>
  <c r="P81" i="4" s="1"/>
  <c r="Q81" i="4" s="1"/>
  <c r="R81" i="4" s="1"/>
  <c r="S81" i="4" s="1"/>
  <c r="T81" i="4" s="1"/>
  <c r="U81" i="4" s="1"/>
  <c r="V81" i="4" s="1"/>
  <c r="W81" i="4" s="1"/>
  <c r="X81" i="4" s="1"/>
  <c r="Y81" i="4" s="1"/>
  <c r="Z81" i="4" s="1"/>
  <c r="AA81" i="4" s="1"/>
  <c r="AB81" i="4" s="1"/>
  <c r="AC81" i="4" s="1"/>
  <c r="AD81" i="4" s="1"/>
  <c r="AE81" i="4" s="1"/>
  <c r="AF81" i="4" s="1"/>
  <c r="AG81" i="4" s="1"/>
  <c r="AH81" i="4" s="1"/>
  <c r="AI81" i="4" s="1"/>
  <c r="AJ81" i="4" s="1"/>
  <c r="AK81" i="4" s="1"/>
  <c r="AL81" i="4" s="1"/>
  <c r="AM81" i="4" s="1"/>
  <c r="AN81" i="4" s="1"/>
  <c r="AO81" i="4" s="1"/>
  <c r="AP81" i="4" s="1"/>
  <c r="AQ81" i="4" s="1"/>
  <c r="AR81" i="4" s="1"/>
  <c r="L63" i="4"/>
  <c r="M63" i="4" s="1"/>
  <c r="N63" i="4" s="1"/>
  <c r="O63" i="4" s="1"/>
  <c r="P63" i="4" s="1"/>
  <c r="Q63" i="4" s="1"/>
  <c r="R63" i="4" s="1"/>
  <c r="S63" i="4" s="1"/>
  <c r="T63" i="4" s="1"/>
  <c r="U63" i="4" s="1"/>
  <c r="V63" i="4" s="1"/>
  <c r="W63" i="4" s="1"/>
  <c r="X63" i="4" s="1"/>
  <c r="Y63" i="4" s="1"/>
  <c r="Z63" i="4" s="1"/>
  <c r="AA63" i="4" s="1"/>
  <c r="AB63" i="4" s="1"/>
  <c r="AC63" i="4" s="1"/>
  <c r="AD63" i="4" s="1"/>
  <c r="AE63" i="4" s="1"/>
  <c r="AF63" i="4" s="1"/>
  <c r="AG63" i="4" s="1"/>
  <c r="AH63" i="4" s="1"/>
  <c r="AI63" i="4" s="1"/>
  <c r="AJ63" i="4" s="1"/>
  <c r="AK63" i="4" s="1"/>
  <c r="AL63" i="4" s="1"/>
  <c r="AM63" i="4" s="1"/>
  <c r="AN63" i="4" s="1"/>
  <c r="AO63" i="4" s="1"/>
  <c r="AP63" i="4" s="1"/>
  <c r="AQ63" i="4" s="1"/>
  <c r="AR63" i="4" s="1"/>
  <c r="E115" i="4"/>
  <c r="F85" i="4"/>
  <c r="D62" i="4"/>
  <c r="D171" i="4"/>
  <c r="D172" i="4" s="1"/>
  <c r="F200" i="4"/>
  <c r="D209" i="4"/>
  <c r="D210" i="4" s="1"/>
  <c r="E207" i="4" s="1"/>
  <c r="F27" i="4"/>
  <c r="D33" i="4" s="1"/>
  <c r="D68" i="4" s="1"/>
  <c r="G142" i="4"/>
  <c r="H142" i="4" s="1"/>
  <c r="H200" i="4" s="1"/>
  <c r="E33" i="6"/>
  <c r="D159" i="4"/>
  <c r="D160" i="4" s="1"/>
  <c r="D161" i="4" s="1"/>
  <c r="C39" i="3"/>
  <c r="C54" i="6"/>
  <c r="C56" i="3"/>
  <c r="E193" i="4"/>
  <c r="F153" i="4"/>
  <c r="F183" i="4" s="1"/>
  <c r="F91" i="4" s="1"/>
  <c r="E77" i="4"/>
  <c r="D84" i="4"/>
  <c r="C146" i="4"/>
  <c r="C47" i="6"/>
  <c r="E112" i="4"/>
  <c r="E247" i="4" s="1"/>
  <c r="E255" i="4"/>
  <c r="E133" i="4"/>
  <c r="F59" i="4"/>
  <c r="D90" i="4"/>
  <c r="G200" i="4"/>
  <c r="E6" i="3"/>
  <c r="D92" i="4"/>
  <c r="C29" i="3"/>
  <c r="C31" i="3" s="1"/>
  <c r="C33" i="3" s="1"/>
  <c r="D197" i="4" l="1"/>
  <c r="D223" i="4"/>
  <c r="D224" i="4" s="1"/>
  <c r="D225" i="4" s="1"/>
  <c r="D226" i="4" s="1"/>
  <c r="E91" i="4"/>
  <c r="G178" i="4"/>
  <c r="D67" i="4"/>
  <c r="E67" i="4" s="1"/>
  <c r="F67" i="4" s="1"/>
  <c r="G67" i="4" s="1"/>
  <c r="D32" i="4"/>
  <c r="D35" i="4" s="1"/>
  <c r="D211" i="4"/>
  <c r="D212" i="4" s="1"/>
  <c r="H178" i="4"/>
  <c r="I142" i="4"/>
  <c r="E208" i="4"/>
  <c r="E209" i="4" s="1"/>
  <c r="K76" i="4"/>
  <c r="D64" i="4"/>
  <c r="D65" i="4" s="1"/>
  <c r="E62" i="4"/>
  <c r="G85" i="4"/>
  <c r="F115" i="4"/>
  <c r="E170" i="4"/>
  <c r="E169" i="4"/>
  <c r="F77" i="4"/>
  <c r="E84" i="4"/>
  <c r="E68" i="4"/>
  <c r="D69" i="4"/>
  <c r="E195" i="4"/>
  <c r="E92" i="4"/>
  <c r="F133" i="4"/>
  <c r="F253" i="4"/>
  <c r="F251" i="4"/>
  <c r="F255" i="4"/>
  <c r="F112" i="4"/>
  <c r="F247" i="4" s="1"/>
  <c r="G59" i="4"/>
  <c r="E221" i="4"/>
  <c r="E222" i="4"/>
  <c r="D198" i="4"/>
  <c r="E159" i="4"/>
  <c r="E158" i="4"/>
  <c r="E7" i="3"/>
  <c r="D148" i="4"/>
  <c r="D149" i="4" s="1"/>
  <c r="H67" i="4"/>
  <c r="I67" i="4" s="1"/>
  <c r="D6" i="3"/>
  <c r="C6" i="3"/>
  <c r="E8" i="3"/>
  <c r="D131" i="4"/>
  <c r="C36" i="3"/>
  <c r="C8" i="3"/>
  <c r="C59" i="3"/>
  <c r="C60" i="3" s="1"/>
  <c r="F52" i="3" s="1"/>
  <c r="F53" i="3" s="1"/>
  <c r="F56" i="3" s="1"/>
  <c r="F58" i="3" s="1"/>
  <c r="C52" i="3" s="1"/>
  <c r="D8" i="3"/>
  <c r="C40" i="3"/>
  <c r="C41" i="3" s="1"/>
  <c r="G153" i="4"/>
  <c r="G183" i="4" s="1"/>
  <c r="H153" i="4"/>
  <c r="H183" i="4" s="1"/>
  <c r="H91" i="4" s="1"/>
  <c r="G91" i="4" l="1"/>
  <c r="E10" i="3"/>
  <c r="E13" i="3" s="1"/>
  <c r="E17" i="3" s="1"/>
  <c r="E19" i="3" s="1"/>
  <c r="C21" i="3" s="1"/>
  <c r="H132" i="4" s="1"/>
  <c r="F51" i="4"/>
  <c r="F54" i="4"/>
  <c r="E210" i="4"/>
  <c r="F207" i="4" s="1"/>
  <c r="L76" i="4"/>
  <c r="M76" i="4" s="1"/>
  <c r="I200" i="4"/>
  <c r="J142" i="4"/>
  <c r="I178" i="4"/>
  <c r="J67" i="4"/>
  <c r="E64" i="4"/>
  <c r="E65" i="4" s="1"/>
  <c r="F62" i="4"/>
  <c r="H85" i="4"/>
  <c r="G115" i="4"/>
  <c r="E90" i="4"/>
  <c r="E160" i="4"/>
  <c r="E161" i="4" s="1"/>
  <c r="H59" i="4"/>
  <c r="I59" i="4" s="1"/>
  <c r="G133" i="4"/>
  <c r="G112" i="4"/>
  <c r="G247" i="4" s="1"/>
  <c r="G251" i="4"/>
  <c r="G253" i="4"/>
  <c r="G255" i="4"/>
  <c r="E196" i="4"/>
  <c r="D70" i="4"/>
  <c r="D71" i="4" s="1"/>
  <c r="D73" i="4" s="1"/>
  <c r="E28" i="6"/>
  <c r="D7" i="3"/>
  <c r="D10" i="3" s="1"/>
  <c r="D13" i="3" s="1"/>
  <c r="D17" i="3" s="1"/>
  <c r="D19" i="3" s="1"/>
  <c r="D150" i="4"/>
  <c r="E69" i="4"/>
  <c r="F68" i="4"/>
  <c r="G77" i="4"/>
  <c r="F84" i="4"/>
  <c r="E93" i="4"/>
  <c r="E223" i="4"/>
  <c r="E224" i="4" s="1"/>
  <c r="E225" i="4" s="1"/>
  <c r="E226" i="4" s="1"/>
  <c r="C7" i="3"/>
  <c r="C10" i="3" s="1"/>
  <c r="C13" i="3" s="1"/>
  <c r="C17" i="3" s="1"/>
  <c r="C19" i="3" s="1"/>
  <c r="M132" i="4" l="1"/>
  <c r="G132" i="4"/>
  <c r="F132" i="4"/>
  <c r="C22" i="3"/>
  <c r="C23" i="3" s="1"/>
  <c r="C25" i="3" s="1"/>
  <c r="C26" i="3" s="1"/>
  <c r="J19" i="6" s="1"/>
  <c r="C51" i="6" s="1"/>
  <c r="K103" i="4" s="1"/>
  <c r="D132" i="4"/>
  <c r="C53" i="3" s="1"/>
  <c r="E132" i="4"/>
  <c r="L132" i="4"/>
  <c r="I132" i="4"/>
  <c r="K132" i="4"/>
  <c r="J132" i="4"/>
  <c r="F208" i="4"/>
  <c r="F209" i="4" s="1"/>
  <c r="I153" i="4"/>
  <c r="I183" i="4" s="1"/>
  <c r="I91" i="4" s="1"/>
  <c r="J200" i="4"/>
  <c r="K142" i="4"/>
  <c r="J178" i="4"/>
  <c r="E211" i="4"/>
  <c r="E212" i="4" s="1"/>
  <c r="H115" i="4"/>
  <c r="I85" i="4"/>
  <c r="I133" i="4"/>
  <c r="I255" i="4"/>
  <c r="I112" i="4"/>
  <c r="I253" i="4"/>
  <c r="J59" i="4"/>
  <c r="I251" i="4"/>
  <c r="K67" i="4"/>
  <c r="F64" i="4"/>
  <c r="F65" i="4" s="1"/>
  <c r="G62" i="4"/>
  <c r="C42" i="3"/>
  <c r="C43" i="3"/>
  <c r="D87" i="4"/>
  <c r="E70" i="4"/>
  <c r="E71" i="4" s="1"/>
  <c r="F194" i="4"/>
  <c r="F193" i="4"/>
  <c r="E197" i="4"/>
  <c r="G68" i="4"/>
  <c r="F69" i="4"/>
  <c r="H251" i="4"/>
  <c r="H133" i="4"/>
  <c r="H255" i="4"/>
  <c r="H112" i="4"/>
  <c r="H247" i="4" s="1"/>
  <c r="H253" i="4"/>
  <c r="F221" i="4"/>
  <c r="F222" i="4"/>
  <c r="H77" i="4"/>
  <c r="I77" i="4" s="1"/>
  <c r="G84" i="4"/>
  <c r="E147" i="4"/>
  <c r="E148" i="4"/>
  <c r="N76" i="4"/>
  <c r="F159" i="4"/>
  <c r="F158" i="4"/>
  <c r="Z103" i="4" l="1"/>
  <c r="AF103" i="4"/>
  <c r="AN103" i="4"/>
  <c r="AQ103" i="4"/>
  <c r="C255" i="4"/>
  <c r="AR103" i="4"/>
  <c r="AP103" i="4"/>
  <c r="F103" i="4"/>
  <c r="AG103" i="4"/>
  <c r="H103" i="4"/>
  <c r="AE103" i="4"/>
  <c r="P103" i="4"/>
  <c r="C52" i="6"/>
  <c r="C55" i="6" s="1"/>
  <c r="X103" i="4"/>
  <c r="AO103" i="4"/>
  <c r="AM103" i="4"/>
  <c r="AL103" i="4"/>
  <c r="D103" i="4"/>
  <c r="AC103" i="4"/>
  <c r="T103" i="4"/>
  <c r="E103" i="4"/>
  <c r="J103" i="4"/>
  <c r="AD103" i="4"/>
  <c r="AB103" i="4"/>
  <c r="R103" i="4"/>
  <c r="O103" i="4"/>
  <c r="AH103" i="4"/>
  <c r="V103" i="4"/>
  <c r="I247" i="4"/>
  <c r="M103" i="4"/>
  <c r="Q103" i="4"/>
  <c r="C59" i="6"/>
  <c r="N103" i="4"/>
  <c r="G103" i="4"/>
  <c r="AJ103" i="4"/>
  <c r="AI103" i="4"/>
  <c r="W103" i="4"/>
  <c r="Y103" i="4"/>
  <c r="AA103" i="4"/>
  <c r="L103" i="4"/>
  <c r="S103" i="4"/>
  <c r="AK103" i="4"/>
  <c r="I103" i="4"/>
  <c r="C136" i="4"/>
  <c r="U103" i="4"/>
  <c r="F210" i="4"/>
  <c r="J85" i="4"/>
  <c r="I115" i="4"/>
  <c r="K178" i="4"/>
  <c r="K200" i="4"/>
  <c r="L142" i="4"/>
  <c r="J153" i="4"/>
  <c r="J183" i="4" s="1"/>
  <c r="J91" i="4" s="1"/>
  <c r="J77" i="4"/>
  <c r="I84" i="4"/>
  <c r="J133" i="4"/>
  <c r="J255" i="4"/>
  <c r="J112" i="4"/>
  <c r="J247" i="4" s="1"/>
  <c r="J253" i="4"/>
  <c r="K59" i="4"/>
  <c r="J251" i="4"/>
  <c r="G64" i="4"/>
  <c r="G65" i="4" s="1"/>
  <c r="H62" i="4"/>
  <c r="E171" i="4"/>
  <c r="E172" i="4" s="1"/>
  <c r="E73" i="4"/>
  <c r="E87" i="4" s="1"/>
  <c r="H68" i="4"/>
  <c r="I68" i="4" s="1"/>
  <c r="G69" i="4"/>
  <c r="AI111" i="4"/>
  <c r="AP111" i="4"/>
  <c r="AE111" i="4"/>
  <c r="AM111" i="4"/>
  <c r="AJ111" i="4"/>
  <c r="AK111" i="4"/>
  <c r="AL111" i="4"/>
  <c r="AH111" i="4"/>
  <c r="AO111" i="4"/>
  <c r="C45" i="3"/>
  <c r="AG111" i="4"/>
  <c r="AN111" i="4"/>
  <c r="AF111" i="4"/>
  <c r="O76" i="4"/>
  <c r="L200" i="4"/>
  <c r="L178" i="4"/>
  <c r="M142" i="4"/>
  <c r="C56" i="6"/>
  <c r="E198" i="4"/>
  <c r="F70" i="4"/>
  <c r="F71" i="4" s="1"/>
  <c r="E89" i="4"/>
  <c r="E149" i="4"/>
  <c r="E101" i="4"/>
  <c r="F223" i="4"/>
  <c r="F224" i="4" s="1"/>
  <c r="F225" i="4" s="1"/>
  <c r="F226" i="4" s="1"/>
  <c r="F93" i="4"/>
  <c r="F160" i="4"/>
  <c r="F161" i="4" s="1"/>
  <c r="H84" i="4"/>
  <c r="F92" i="4"/>
  <c r="F195" i="4"/>
  <c r="D94" i="4"/>
  <c r="D95" i="4" s="1"/>
  <c r="D98" i="4" s="1"/>
  <c r="D243" i="4"/>
  <c r="G207" i="4" l="1"/>
  <c r="G208" i="4"/>
  <c r="F211" i="4"/>
  <c r="F212" i="4" s="1"/>
  <c r="J68" i="4"/>
  <c r="I69" i="4"/>
  <c r="K77" i="4"/>
  <c r="K84" i="4" s="1"/>
  <c r="J84" i="4"/>
  <c r="K111" i="4"/>
  <c r="I111" i="4"/>
  <c r="J111" i="4"/>
  <c r="K251" i="4"/>
  <c r="K133" i="4"/>
  <c r="K255" i="4"/>
  <c r="K253" i="4"/>
  <c r="K112" i="4"/>
  <c r="K247" i="4" s="1"/>
  <c r="J115" i="4"/>
  <c r="K85" i="4"/>
  <c r="H64" i="4"/>
  <c r="H65" i="4" s="1"/>
  <c r="I62" i="4"/>
  <c r="K153" i="4"/>
  <c r="K183" i="4" s="1"/>
  <c r="K91" i="4" s="1"/>
  <c r="G222" i="4"/>
  <c r="G221" i="4"/>
  <c r="F196" i="4"/>
  <c r="G158" i="4"/>
  <c r="G159" i="4"/>
  <c r="L67" i="4"/>
  <c r="M200" i="4"/>
  <c r="M178" i="4"/>
  <c r="N142" i="4"/>
  <c r="E150" i="4"/>
  <c r="G70" i="4"/>
  <c r="G71" i="4" s="1"/>
  <c r="E243" i="4"/>
  <c r="E94" i="4"/>
  <c r="E95" i="4" s="1"/>
  <c r="E98" i="4" s="1"/>
  <c r="D110" i="4"/>
  <c r="D121" i="4"/>
  <c r="C58" i="6"/>
  <c r="D129" i="4"/>
  <c r="D234" i="4"/>
  <c r="D102" i="4"/>
  <c r="F171" i="4"/>
  <c r="F172" i="4" s="1"/>
  <c r="F73" i="4"/>
  <c r="F87" i="4" s="1"/>
  <c r="P76" i="4"/>
  <c r="AA111" i="4"/>
  <c r="P111" i="4"/>
  <c r="V111" i="4"/>
  <c r="U111" i="4"/>
  <c r="R111" i="4"/>
  <c r="T111" i="4"/>
  <c r="W111" i="4"/>
  <c r="X111" i="4"/>
  <c r="E111" i="4"/>
  <c r="AB111" i="4"/>
  <c r="G111" i="4"/>
  <c r="D111" i="4"/>
  <c r="D245" i="4" s="1"/>
  <c r="F111" i="4"/>
  <c r="M111" i="4"/>
  <c r="Z111" i="4"/>
  <c r="S111" i="4"/>
  <c r="AD111" i="4"/>
  <c r="Y111" i="4"/>
  <c r="L111" i="4"/>
  <c r="AC111" i="4"/>
  <c r="H111" i="4"/>
  <c r="N111" i="4"/>
  <c r="Q111" i="4"/>
  <c r="O111" i="4"/>
  <c r="H69" i="4"/>
  <c r="F169" i="4"/>
  <c r="F90" i="4" s="1"/>
  <c r="F170" i="4"/>
  <c r="E102" i="4" l="1"/>
  <c r="G209" i="4"/>
  <c r="G210" i="4" s="1"/>
  <c r="K115" i="4"/>
  <c r="L85" i="4"/>
  <c r="I70" i="4"/>
  <c r="I71" i="4" s="1"/>
  <c r="J62" i="4"/>
  <c r="I64" i="4"/>
  <c r="I65" i="4" s="1"/>
  <c r="K68" i="4"/>
  <c r="K69" i="4" s="1"/>
  <c r="J69" i="4"/>
  <c r="L153" i="4"/>
  <c r="L183" i="4" s="1"/>
  <c r="L91" i="4" s="1"/>
  <c r="E245" i="4"/>
  <c r="F245" i="4" s="1"/>
  <c r="G245" i="4" s="1"/>
  <c r="H245" i="4" s="1"/>
  <c r="Q76" i="4"/>
  <c r="E129" i="4"/>
  <c r="E121" i="4"/>
  <c r="D58" i="6"/>
  <c r="E110" i="4"/>
  <c r="F243" i="4"/>
  <c r="E234" i="4"/>
  <c r="F147" i="4"/>
  <c r="F148" i="4"/>
  <c r="L59" i="4"/>
  <c r="G160" i="4"/>
  <c r="G161" i="4" s="1"/>
  <c r="G193" i="4"/>
  <c r="G194" i="4"/>
  <c r="F197" i="4"/>
  <c r="G93" i="4"/>
  <c r="G223" i="4"/>
  <c r="G224" i="4" s="1"/>
  <c r="G225" i="4" s="1"/>
  <c r="G226" i="4" s="1"/>
  <c r="G169" i="4"/>
  <c r="G90" i="4" s="1"/>
  <c r="G170" i="4"/>
  <c r="H70" i="4"/>
  <c r="H71" i="4" s="1"/>
  <c r="D237" i="4"/>
  <c r="D236" i="4"/>
  <c r="D114" i="4" s="1"/>
  <c r="G171" i="4"/>
  <c r="G172" i="4" s="1"/>
  <c r="G73" i="4"/>
  <c r="G87" i="4" s="1"/>
  <c r="N200" i="4"/>
  <c r="N178" i="4"/>
  <c r="O142" i="4"/>
  <c r="M67" i="4"/>
  <c r="M153" i="4" l="1"/>
  <c r="H207" i="4"/>
  <c r="G211" i="4"/>
  <c r="G212" i="4" s="1"/>
  <c r="H208" i="4"/>
  <c r="I73" i="4"/>
  <c r="I87" i="4" s="1"/>
  <c r="I245" i="4"/>
  <c r="J245" i="4" s="1"/>
  <c r="K245" i="4" s="1"/>
  <c r="L245" i="4" s="1"/>
  <c r="M245" i="4" s="1"/>
  <c r="N245" i="4" s="1"/>
  <c r="O245" i="4" s="1"/>
  <c r="P245" i="4" s="1"/>
  <c r="Q245" i="4" s="1"/>
  <c r="R245" i="4" s="1"/>
  <c r="S245" i="4" s="1"/>
  <c r="T245" i="4" s="1"/>
  <c r="U245" i="4" s="1"/>
  <c r="V245" i="4" s="1"/>
  <c r="W245" i="4" s="1"/>
  <c r="X245" i="4" s="1"/>
  <c r="Y245" i="4" s="1"/>
  <c r="Z245" i="4" s="1"/>
  <c r="AA245" i="4" s="1"/>
  <c r="AB245" i="4" s="1"/>
  <c r="AC245" i="4" s="1"/>
  <c r="AD245" i="4" s="1"/>
  <c r="AE245" i="4" s="1"/>
  <c r="AF245" i="4" s="1"/>
  <c r="AG245" i="4" s="1"/>
  <c r="AH245" i="4" s="1"/>
  <c r="AI245" i="4" s="1"/>
  <c r="AJ245" i="4" s="1"/>
  <c r="AK245" i="4" s="1"/>
  <c r="AL245" i="4" s="1"/>
  <c r="AM245" i="4" s="1"/>
  <c r="AN245" i="4" s="1"/>
  <c r="AO245" i="4" s="1"/>
  <c r="AP245" i="4" s="1"/>
  <c r="AQ245" i="4" s="1"/>
  <c r="AR245" i="4" s="1"/>
  <c r="K70" i="4"/>
  <c r="K71" i="4" s="1"/>
  <c r="M85" i="4"/>
  <c r="L115" i="4"/>
  <c r="J70" i="4"/>
  <c r="J71" i="4" s="1"/>
  <c r="K62" i="4"/>
  <c r="J64" i="4"/>
  <c r="J65" i="4" s="1"/>
  <c r="H171" i="4"/>
  <c r="H172" i="4" s="1"/>
  <c r="H73" i="4"/>
  <c r="H87" i="4" s="1"/>
  <c r="N67" i="4"/>
  <c r="F198" i="4"/>
  <c r="L251" i="4"/>
  <c r="L112" i="4"/>
  <c r="L247" i="4" s="1"/>
  <c r="L133" i="4"/>
  <c r="M59" i="4"/>
  <c r="L253" i="4"/>
  <c r="L255" i="4"/>
  <c r="F101" i="4"/>
  <c r="F149" i="4"/>
  <c r="F89" i="4"/>
  <c r="H159" i="4"/>
  <c r="H158" i="4"/>
  <c r="D238" i="4"/>
  <c r="D258" i="4" s="1"/>
  <c r="D113" i="4" s="1"/>
  <c r="D116" i="4" s="1"/>
  <c r="D119" i="4" s="1"/>
  <c r="D122" i="4" s="1"/>
  <c r="E233" i="4"/>
  <c r="E235" i="4"/>
  <c r="E236" i="4" s="1"/>
  <c r="E114" i="4" s="1"/>
  <c r="D249" i="4"/>
  <c r="L77" i="4"/>
  <c r="G243" i="4"/>
  <c r="H169" i="4"/>
  <c r="H170" i="4"/>
  <c r="O200" i="4"/>
  <c r="P142" i="4"/>
  <c r="O178" i="4"/>
  <c r="H222" i="4"/>
  <c r="H221" i="4"/>
  <c r="G195" i="4"/>
  <c r="G92" i="4"/>
  <c r="M183" i="4"/>
  <c r="M91" i="4" s="1"/>
  <c r="N153" i="4"/>
  <c r="R76" i="4"/>
  <c r="H209" i="4" l="1"/>
  <c r="H210" i="4" s="1"/>
  <c r="I170" i="4"/>
  <c r="I169" i="4"/>
  <c r="I171" i="4"/>
  <c r="I172" i="4" s="1"/>
  <c r="J73" i="4"/>
  <c r="J87" i="4" s="1"/>
  <c r="I243" i="4"/>
  <c r="K64" i="4"/>
  <c r="K65" i="4" s="1"/>
  <c r="K73" i="4" s="1"/>
  <c r="K87" i="4" s="1"/>
  <c r="L62" i="4"/>
  <c r="M115" i="4"/>
  <c r="N85" i="4"/>
  <c r="N183" i="4"/>
  <c r="N91" i="4" s="1"/>
  <c r="O153" i="4"/>
  <c r="H90" i="4"/>
  <c r="H160" i="4"/>
  <c r="H161" i="4" s="1"/>
  <c r="L68" i="4"/>
  <c r="F94" i="4"/>
  <c r="F95" i="4" s="1"/>
  <c r="F98" i="4" s="1"/>
  <c r="M77" i="4"/>
  <c r="L84" i="4"/>
  <c r="O67" i="4"/>
  <c r="E237" i="4"/>
  <c r="F150" i="4"/>
  <c r="H243" i="4"/>
  <c r="D130" i="4"/>
  <c r="D135" i="4" s="1"/>
  <c r="D136" i="4" s="1"/>
  <c r="D124" i="4"/>
  <c r="S76" i="4"/>
  <c r="H223" i="4"/>
  <c r="H224" i="4" s="1"/>
  <c r="H225" i="4" s="1"/>
  <c r="H226" i="4" s="1"/>
  <c r="H93" i="4"/>
  <c r="P200" i="4"/>
  <c r="P178" i="4"/>
  <c r="Q142" i="4"/>
  <c r="M253" i="4"/>
  <c r="N59" i="4"/>
  <c r="M251" i="4"/>
  <c r="M255" i="4"/>
  <c r="M133" i="4"/>
  <c r="M112" i="4"/>
  <c r="M247" i="4" s="1"/>
  <c r="G196" i="4"/>
  <c r="I208" i="4" l="1"/>
  <c r="H211" i="4"/>
  <c r="H212" i="4" s="1"/>
  <c r="I207" i="4"/>
  <c r="I209" i="4" s="1"/>
  <c r="J169" i="4"/>
  <c r="J170" i="4"/>
  <c r="J171" i="4"/>
  <c r="J172" i="4" s="1"/>
  <c r="I159" i="4"/>
  <c r="I158" i="4"/>
  <c r="L64" i="4"/>
  <c r="L65" i="4" s="1"/>
  <c r="M62" i="4"/>
  <c r="J243" i="4"/>
  <c r="I222" i="4"/>
  <c r="I221" i="4"/>
  <c r="K243" i="4"/>
  <c r="O85" i="4"/>
  <c r="N115" i="4"/>
  <c r="F110" i="4"/>
  <c r="E58" i="6"/>
  <c r="F129" i="4"/>
  <c r="F121" i="4"/>
  <c r="T76" i="4"/>
  <c r="F235" i="4"/>
  <c r="E238" i="4"/>
  <c r="E258" i="4" s="1"/>
  <c r="E113" i="4" s="1"/>
  <c r="E116" i="4" s="1"/>
  <c r="E119" i="4" s="1"/>
  <c r="E122" i="4" s="1"/>
  <c r="F233" i="4"/>
  <c r="E249" i="4"/>
  <c r="P67" i="4"/>
  <c r="N77" i="4"/>
  <c r="M84" i="4"/>
  <c r="M68" i="4"/>
  <c r="L69" i="4"/>
  <c r="O183" i="4"/>
  <c r="O91" i="4" s="1"/>
  <c r="P153" i="4"/>
  <c r="G148" i="4"/>
  <c r="G147" i="4"/>
  <c r="N251" i="4"/>
  <c r="N255" i="4"/>
  <c r="N112" i="4"/>
  <c r="N247" i="4" s="1"/>
  <c r="N133" i="4"/>
  <c r="N253" i="4"/>
  <c r="O59" i="4"/>
  <c r="F234" i="4"/>
  <c r="Q178" i="4"/>
  <c r="Q200" i="4"/>
  <c r="R142" i="4"/>
  <c r="H194" i="4"/>
  <c r="H193" i="4"/>
  <c r="G197" i="4"/>
  <c r="F102" i="4"/>
  <c r="F236" i="4" l="1"/>
  <c r="F114" i="4" s="1"/>
  <c r="I210" i="4"/>
  <c r="F237" i="4"/>
  <c r="F249" i="4" s="1"/>
  <c r="K170" i="4"/>
  <c r="K169" i="4"/>
  <c r="K171" i="4"/>
  <c r="K172" i="4" s="1"/>
  <c r="I90" i="4"/>
  <c r="I160" i="4"/>
  <c r="I161" i="4" s="1"/>
  <c r="O115" i="4"/>
  <c r="P85" i="4"/>
  <c r="I223" i="4"/>
  <c r="I224" i="4" s="1"/>
  <c r="I225" i="4" s="1"/>
  <c r="I226" i="4" s="1"/>
  <c r="I93" i="4"/>
  <c r="N62" i="4"/>
  <c r="M64" i="4"/>
  <c r="M65" i="4" s="1"/>
  <c r="Q153" i="4"/>
  <c r="P183" i="4"/>
  <c r="P91" i="4" s="1"/>
  <c r="E130" i="4"/>
  <c r="E135" i="4" s="1"/>
  <c r="E136" i="4" s="1"/>
  <c r="E124" i="4"/>
  <c r="G198" i="4"/>
  <c r="O77" i="4"/>
  <c r="N84" i="4"/>
  <c r="S142" i="4"/>
  <c r="R178" i="4"/>
  <c r="R200" i="4"/>
  <c r="H92" i="4"/>
  <c r="H195" i="4"/>
  <c r="P59" i="4"/>
  <c r="O253" i="4"/>
  <c r="O112" i="4"/>
  <c r="O247" i="4" s="1"/>
  <c r="O133" i="4"/>
  <c r="O255" i="4"/>
  <c r="O251" i="4"/>
  <c r="L70" i="4"/>
  <c r="L71" i="4" s="1"/>
  <c r="Q67" i="4"/>
  <c r="U76" i="4"/>
  <c r="F238" i="4"/>
  <c r="F258" i="4" s="1"/>
  <c r="F113" i="4" s="1"/>
  <c r="F116" i="4" s="1"/>
  <c r="F119" i="4" s="1"/>
  <c r="F122" i="4" s="1"/>
  <c r="F130" i="4" s="1"/>
  <c r="F135" i="4" s="1"/>
  <c r="F136" i="4" s="1"/>
  <c r="G149" i="4"/>
  <c r="G101" i="4"/>
  <c r="G89" i="4"/>
  <c r="N68" i="4"/>
  <c r="M69" i="4"/>
  <c r="G233" i="4" l="1"/>
  <c r="G235" i="4"/>
  <c r="J208" i="4"/>
  <c r="J207" i="4"/>
  <c r="J209" i="4" s="1"/>
  <c r="I211" i="4"/>
  <c r="I212" i="4" s="1"/>
  <c r="O62" i="4"/>
  <c r="N64" i="4"/>
  <c r="N65" i="4" s="1"/>
  <c r="Q85" i="4"/>
  <c r="P115" i="4"/>
  <c r="J158" i="4"/>
  <c r="J159" i="4"/>
  <c r="J222" i="4"/>
  <c r="J221" i="4"/>
  <c r="F124" i="4"/>
  <c r="M70" i="4"/>
  <c r="M71" i="4" s="1"/>
  <c r="G150" i="4"/>
  <c r="V76" i="4"/>
  <c r="P251" i="4"/>
  <c r="P253" i="4"/>
  <c r="P255" i="4"/>
  <c r="P133" i="4"/>
  <c r="P112" i="4"/>
  <c r="P247" i="4" s="1"/>
  <c r="Q59" i="4"/>
  <c r="P77" i="4"/>
  <c r="O84" i="4"/>
  <c r="L169" i="4"/>
  <c r="L170" i="4"/>
  <c r="G94" i="4"/>
  <c r="L171" i="4"/>
  <c r="L172" i="4" s="1"/>
  <c r="L73" i="4"/>
  <c r="L87" i="4" s="1"/>
  <c r="O68" i="4"/>
  <c r="N69" i="4"/>
  <c r="R67" i="4"/>
  <c r="S178" i="4"/>
  <c r="T142" i="4"/>
  <c r="S200" i="4"/>
  <c r="H196" i="4"/>
  <c r="R153" i="4"/>
  <c r="Q183" i="4"/>
  <c r="Q91" i="4" s="1"/>
  <c r="J210" i="4" l="1"/>
  <c r="K208" i="4" s="1"/>
  <c r="K207" i="4"/>
  <c r="K209" i="4" s="1"/>
  <c r="I194" i="4"/>
  <c r="I193" i="4"/>
  <c r="Q115" i="4"/>
  <c r="R85" i="4"/>
  <c r="J90" i="4"/>
  <c r="J160" i="4"/>
  <c r="J161" i="4" s="1"/>
  <c r="J223" i="4"/>
  <c r="J224" i="4" s="1"/>
  <c r="J225" i="4" s="1"/>
  <c r="J226" i="4" s="1"/>
  <c r="J93" i="4"/>
  <c r="P62" i="4"/>
  <c r="O64" i="4"/>
  <c r="O65" i="4" s="1"/>
  <c r="M170" i="4"/>
  <c r="M169" i="4"/>
  <c r="N70" i="4"/>
  <c r="N71" i="4" s="1"/>
  <c r="G234" i="4"/>
  <c r="G236" i="4" s="1"/>
  <c r="G114" i="4" s="1"/>
  <c r="G237" i="4"/>
  <c r="Q77" i="4"/>
  <c r="P84" i="4"/>
  <c r="M171" i="4"/>
  <c r="M172" i="4" s="1"/>
  <c r="M73" i="4"/>
  <c r="M87" i="4" s="1"/>
  <c r="H197" i="4"/>
  <c r="S67" i="4"/>
  <c r="T200" i="4"/>
  <c r="T178" i="4"/>
  <c r="U142" i="4"/>
  <c r="P68" i="4"/>
  <c r="O69" i="4"/>
  <c r="G95" i="4"/>
  <c r="G98" i="4" s="1"/>
  <c r="Q251" i="4"/>
  <c r="Q112" i="4"/>
  <c r="Q247" i="4" s="1"/>
  <c r="Q253" i="4"/>
  <c r="Q133" i="4"/>
  <c r="Q255" i="4"/>
  <c r="R59" i="4"/>
  <c r="W76" i="4"/>
  <c r="S153" i="4"/>
  <c r="R183" i="4"/>
  <c r="R91" i="4" s="1"/>
  <c r="L243" i="4"/>
  <c r="G102" i="4"/>
  <c r="H147" i="4"/>
  <c r="H148" i="4"/>
  <c r="J211" i="4" l="1"/>
  <c r="J212" i="4" s="1"/>
  <c r="K210" i="4" s="1"/>
  <c r="K159" i="4"/>
  <c r="K158" i="4"/>
  <c r="I195" i="4"/>
  <c r="I92" i="4"/>
  <c r="Q62" i="4"/>
  <c r="P64" i="4"/>
  <c r="P65" i="4" s="1"/>
  <c r="K222" i="4"/>
  <c r="K221" i="4"/>
  <c r="R115" i="4"/>
  <c r="S85" i="4"/>
  <c r="N171" i="4"/>
  <c r="N172" i="4" s="1"/>
  <c r="N73" i="4"/>
  <c r="N87" i="4" s="1"/>
  <c r="N169" i="4"/>
  <c r="N170" i="4"/>
  <c r="H235" i="4"/>
  <c r="H233" i="4"/>
  <c r="G238" i="4"/>
  <c r="G258" i="4" s="1"/>
  <c r="G113" i="4" s="1"/>
  <c r="H101" i="4"/>
  <c r="H149" i="4"/>
  <c r="H89" i="4"/>
  <c r="Q68" i="4"/>
  <c r="P69" i="4"/>
  <c r="R251" i="4"/>
  <c r="R255" i="4"/>
  <c r="R253" i="4"/>
  <c r="R133" i="4"/>
  <c r="R112" i="4"/>
  <c r="R247" i="4" s="1"/>
  <c r="R108" i="4"/>
  <c r="S59" i="4"/>
  <c r="O70" i="4"/>
  <c r="O71" i="4" s="1"/>
  <c r="M243" i="4"/>
  <c r="G249" i="4"/>
  <c r="X76" i="4"/>
  <c r="V142" i="4"/>
  <c r="U200" i="4"/>
  <c r="U178" i="4"/>
  <c r="S183" i="4"/>
  <c r="S91" i="4" s="1"/>
  <c r="T153" i="4"/>
  <c r="G110" i="4"/>
  <c r="F58" i="6"/>
  <c r="G129" i="4"/>
  <c r="G121" i="4"/>
  <c r="T67" i="4"/>
  <c r="H198" i="4"/>
  <c r="R77" i="4"/>
  <c r="Q84" i="4"/>
  <c r="L208" i="4" l="1"/>
  <c r="K211" i="4"/>
  <c r="K212" i="4" s="1"/>
  <c r="L207" i="4"/>
  <c r="K93" i="4"/>
  <c r="K223" i="4"/>
  <c r="K224" i="4" s="1"/>
  <c r="K225" i="4" s="1"/>
  <c r="K226" i="4" s="1"/>
  <c r="R62" i="4"/>
  <c r="Q64" i="4"/>
  <c r="Q65" i="4" s="1"/>
  <c r="K90" i="4"/>
  <c r="K160" i="4"/>
  <c r="K161" i="4" s="1"/>
  <c r="I196" i="4"/>
  <c r="S115" i="4"/>
  <c r="T85" i="4"/>
  <c r="O171" i="4"/>
  <c r="O172" i="4" s="1"/>
  <c r="O73" i="4"/>
  <c r="O87" i="4" s="1"/>
  <c r="H94" i="4"/>
  <c r="H95" i="4" s="1"/>
  <c r="H98" i="4" s="1"/>
  <c r="S77" i="4"/>
  <c r="R84" i="4"/>
  <c r="G116" i="4"/>
  <c r="G119" i="4" s="1"/>
  <c r="G122" i="4" s="1"/>
  <c r="G130" i="4" s="1"/>
  <c r="G135" i="4" s="1"/>
  <c r="G136" i="4" s="1"/>
  <c r="H150" i="4"/>
  <c r="T183" i="4"/>
  <c r="T91" i="4" s="1"/>
  <c r="U153" i="4"/>
  <c r="P70" i="4"/>
  <c r="P71" i="4" s="1"/>
  <c r="N243" i="4"/>
  <c r="U67" i="4"/>
  <c r="V200" i="4"/>
  <c r="V178" i="4"/>
  <c r="W142" i="4"/>
  <c r="Y76" i="4"/>
  <c r="S112" i="4"/>
  <c r="S247" i="4" s="1"/>
  <c r="S255" i="4"/>
  <c r="S108" i="4"/>
  <c r="S251" i="4"/>
  <c r="S133" i="4"/>
  <c r="S253" i="4"/>
  <c r="T59" i="4"/>
  <c r="R68" i="4"/>
  <c r="Q69" i="4"/>
  <c r="O170" i="4"/>
  <c r="O169" i="4"/>
  <c r="L209" i="4" l="1"/>
  <c r="L210" i="4" s="1"/>
  <c r="M207" i="4" s="1"/>
  <c r="S62" i="4"/>
  <c r="R64" i="4"/>
  <c r="R65" i="4" s="1"/>
  <c r="I197" i="4"/>
  <c r="J194" i="4"/>
  <c r="J193" i="4"/>
  <c r="I147" i="4"/>
  <c r="I148" i="4"/>
  <c r="T115" i="4"/>
  <c r="U85" i="4"/>
  <c r="G58" i="6"/>
  <c r="H129" i="4"/>
  <c r="H121" i="4"/>
  <c r="H110" i="4"/>
  <c r="O243" i="4"/>
  <c r="V67" i="4"/>
  <c r="P171" i="4"/>
  <c r="P172" i="4" s="1"/>
  <c r="P73" i="4"/>
  <c r="P87" i="4" s="1"/>
  <c r="T77" i="4"/>
  <c r="S84" i="4"/>
  <c r="L158" i="4"/>
  <c r="L159" i="4"/>
  <c r="Q70" i="4"/>
  <c r="Q71" i="4" s="1"/>
  <c r="T255" i="4"/>
  <c r="T108" i="4"/>
  <c r="T133" i="4"/>
  <c r="T112" i="4"/>
  <c r="T247" i="4" s="1"/>
  <c r="U59" i="4"/>
  <c r="T253" i="4"/>
  <c r="T251" i="4"/>
  <c r="V153" i="4"/>
  <c r="U183" i="4"/>
  <c r="U91" i="4" s="1"/>
  <c r="S68" i="4"/>
  <c r="R69" i="4"/>
  <c r="Z76" i="4"/>
  <c r="H237" i="4"/>
  <c r="H234" i="4"/>
  <c r="H236" i="4" s="1"/>
  <c r="H114" i="4" s="1"/>
  <c r="P169" i="4"/>
  <c r="P170" i="4"/>
  <c r="L222" i="4"/>
  <c r="L221" i="4"/>
  <c r="X142" i="4"/>
  <c r="W200" i="4"/>
  <c r="W178" i="4"/>
  <c r="G124" i="4"/>
  <c r="H102" i="4"/>
  <c r="M208" i="4" l="1"/>
  <c r="M209" i="4" s="1"/>
  <c r="L211" i="4"/>
  <c r="L212" i="4" s="1"/>
  <c r="I233" i="4"/>
  <c r="I235" i="4"/>
  <c r="I198" i="4"/>
  <c r="U115" i="4"/>
  <c r="V85" i="4"/>
  <c r="I89" i="4"/>
  <c r="I101" i="4"/>
  <c r="I149" i="4"/>
  <c r="J92" i="4"/>
  <c r="J195" i="4"/>
  <c r="T62" i="4"/>
  <c r="S64" i="4"/>
  <c r="S65" i="4" s="1"/>
  <c r="Q171" i="4"/>
  <c r="Q73" i="4"/>
  <c r="Q87" i="4" s="1"/>
  <c r="H238" i="4"/>
  <c r="H258" i="4" s="1"/>
  <c r="H113" i="4" s="1"/>
  <c r="H116" i="4" s="1"/>
  <c r="H119" i="4" s="1"/>
  <c r="H122" i="4" s="1"/>
  <c r="H130" i="4" s="1"/>
  <c r="H135" i="4" s="1"/>
  <c r="H136" i="4" s="1"/>
  <c r="R70" i="4"/>
  <c r="R71" i="4" s="1"/>
  <c r="L90" i="4"/>
  <c r="L160" i="4"/>
  <c r="L161" i="4" s="1"/>
  <c r="L223" i="4"/>
  <c r="L224" i="4" s="1"/>
  <c r="L225" i="4" s="1"/>
  <c r="L226" i="4" s="1"/>
  <c r="L93" i="4"/>
  <c r="T68" i="4"/>
  <c r="S69" i="4"/>
  <c r="W67" i="4"/>
  <c r="V59" i="4"/>
  <c r="U251" i="4"/>
  <c r="U255" i="4"/>
  <c r="U253" i="4"/>
  <c r="U108" i="4"/>
  <c r="U112" i="4"/>
  <c r="U247" i="4" s="1"/>
  <c r="U133" i="4"/>
  <c r="U77" i="4"/>
  <c r="T84" i="4"/>
  <c r="X178" i="4"/>
  <c r="X200" i="4"/>
  <c r="Y142" i="4"/>
  <c r="Q170" i="4"/>
  <c r="Q172" i="4"/>
  <c r="Q169" i="4"/>
  <c r="AA76" i="4"/>
  <c r="V183" i="4"/>
  <c r="V91" i="4" s="1"/>
  <c r="W153" i="4"/>
  <c r="P243" i="4"/>
  <c r="H249" i="4"/>
  <c r="M210" i="4" l="1"/>
  <c r="U62" i="4"/>
  <c r="T64" i="4"/>
  <c r="T65" i="4" s="1"/>
  <c r="I94" i="4"/>
  <c r="J196" i="4"/>
  <c r="V115" i="4"/>
  <c r="W85" i="4"/>
  <c r="I150" i="4"/>
  <c r="R171" i="4"/>
  <c r="R172" i="4" s="1"/>
  <c r="R73" i="4"/>
  <c r="R87" i="4" s="1"/>
  <c r="AB76" i="4"/>
  <c r="W183" i="4"/>
  <c r="W91" i="4" s="1"/>
  <c r="X153" i="4"/>
  <c r="H124" i="4"/>
  <c r="M222" i="4"/>
  <c r="M221" i="4"/>
  <c r="Q243" i="4"/>
  <c r="R170" i="4"/>
  <c r="R169" i="4"/>
  <c r="V77" i="4"/>
  <c r="U84" i="4"/>
  <c r="V255" i="4"/>
  <c r="V253" i="4"/>
  <c r="V133" i="4"/>
  <c r="V108" i="4"/>
  <c r="V251" i="4"/>
  <c r="V112" i="4"/>
  <c r="V247" i="4" s="1"/>
  <c r="W59" i="4"/>
  <c r="Z142" i="4"/>
  <c r="Y200" i="4"/>
  <c r="Y178" i="4"/>
  <c r="X67" i="4"/>
  <c r="S70" i="4"/>
  <c r="S71" i="4" s="1"/>
  <c r="M159" i="4"/>
  <c r="M158" i="4"/>
  <c r="U68" i="4"/>
  <c r="T69" i="4"/>
  <c r="M211" i="4" l="1"/>
  <c r="M212" i="4" s="1"/>
  <c r="N208" i="4"/>
  <c r="N207" i="4"/>
  <c r="N209" i="4" s="1"/>
  <c r="N210" i="4" s="1"/>
  <c r="N211" i="4" s="1"/>
  <c r="N212" i="4" s="1"/>
  <c r="X85" i="4"/>
  <c r="W115" i="4"/>
  <c r="I237" i="4"/>
  <c r="I234" i="4"/>
  <c r="I236" i="4" s="1"/>
  <c r="I114" i="4" s="1"/>
  <c r="I102" i="4"/>
  <c r="J148" i="4"/>
  <c r="J147" i="4"/>
  <c r="J197" i="4"/>
  <c r="K194" i="4"/>
  <c r="K193" i="4"/>
  <c r="I95" i="4"/>
  <c r="I98" i="4" s="1"/>
  <c r="U64" i="4"/>
  <c r="U65" i="4" s="1"/>
  <c r="V62" i="4"/>
  <c r="T70" i="4"/>
  <c r="T71" i="4" s="1"/>
  <c r="Y67" i="4"/>
  <c r="W77" i="4"/>
  <c r="V84" i="4"/>
  <c r="AC76" i="4"/>
  <c r="S170" i="4"/>
  <c r="S169" i="4"/>
  <c r="X183" i="4"/>
  <c r="X91" i="4" s="1"/>
  <c r="Y153" i="4"/>
  <c r="R243" i="4"/>
  <c r="V68" i="4"/>
  <c r="U69" i="4"/>
  <c r="S171" i="4"/>
  <c r="S172" i="4" s="1"/>
  <c r="S73" i="4"/>
  <c r="S87" i="4" s="1"/>
  <c r="Z178" i="4"/>
  <c r="AA142" i="4"/>
  <c r="Z200" i="4"/>
  <c r="M90" i="4"/>
  <c r="M160" i="4"/>
  <c r="M161" i="4" s="1"/>
  <c r="W108" i="4"/>
  <c r="W112" i="4"/>
  <c r="W247" i="4" s="1"/>
  <c r="W133" i="4"/>
  <c r="X59" i="4"/>
  <c r="W255" i="4"/>
  <c r="W253" i="4"/>
  <c r="W251" i="4"/>
  <c r="M93" i="4"/>
  <c r="M223" i="4"/>
  <c r="M224" i="4" s="1"/>
  <c r="M225" i="4" s="1"/>
  <c r="M226" i="4" s="1"/>
  <c r="O207" i="4" l="1"/>
  <c r="O208" i="4"/>
  <c r="O209" i="4"/>
  <c r="O210" i="4" s="1"/>
  <c r="W62" i="4"/>
  <c r="V64" i="4"/>
  <c r="V65" i="4" s="1"/>
  <c r="J89" i="4"/>
  <c r="J101" i="4"/>
  <c r="J149" i="4"/>
  <c r="J233" i="4"/>
  <c r="J235" i="4"/>
  <c r="I238" i="4"/>
  <c r="I258" i="4" s="1"/>
  <c r="I113" i="4" s="1"/>
  <c r="K92" i="4"/>
  <c r="K195" i="4"/>
  <c r="J198" i="4"/>
  <c r="I121" i="4"/>
  <c r="I110" i="4"/>
  <c r="I129" i="4"/>
  <c r="I249" i="4"/>
  <c r="X115" i="4"/>
  <c r="Y85" i="4"/>
  <c r="T169" i="4"/>
  <c r="T170" i="4"/>
  <c r="AA200" i="4"/>
  <c r="AA178" i="4"/>
  <c r="AB142" i="4"/>
  <c r="AD76" i="4"/>
  <c r="N221" i="4"/>
  <c r="N222" i="4"/>
  <c r="N158" i="4"/>
  <c r="N159" i="4"/>
  <c r="U70" i="4"/>
  <c r="U71" i="4" s="1"/>
  <c r="Z67" i="4"/>
  <c r="W68" i="4"/>
  <c r="V69" i="4"/>
  <c r="X133" i="4"/>
  <c r="X255" i="4"/>
  <c r="X251" i="4"/>
  <c r="X112" i="4"/>
  <c r="X247" i="4" s="1"/>
  <c r="Y59" i="4"/>
  <c r="X108" i="4"/>
  <c r="X253" i="4"/>
  <c r="S243" i="4"/>
  <c r="Y183" i="4"/>
  <c r="Y91" i="4" s="1"/>
  <c r="Z153" i="4"/>
  <c r="X77" i="4"/>
  <c r="W84" i="4"/>
  <c r="T171" i="4"/>
  <c r="T172" i="4" s="1"/>
  <c r="T73" i="4"/>
  <c r="T87" i="4" s="1"/>
  <c r="I116" i="4" l="1"/>
  <c r="I119" i="4" s="1"/>
  <c r="I122" i="4" s="1"/>
  <c r="I130" i="4" s="1"/>
  <c r="I135" i="4" s="1"/>
  <c r="I136" i="4" s="1"/>
  <c r="Y115" i="4"/>
  <c r="Z85" i="4"/>
  <c r="J150" i="4"/>
  <c r="J94" i="4"/>
  <c r="J95" i="4" s="1"/>
  <c r="J98" i="4" s="1"/>
  <c r="K196" i="4"/>
  <c r="W64" i="4"/>
  <c r="W65" i="4" s="1"/>
  <c r="X62" i="4"/>
  <c r="U170" i="4"/>
  <c r="U169" i="4"/>
  <c r="AA153" i="4"/>
  <c r="Z183" i="4"/>
  <c r="Z91" i="4" s="1"/>
  <c r="N90" i="4"/>
  <c r="N160" i="4"/>
  <c r="N161" i="4" s="1"/>
  <c r="V70" i="4"/>
  <c r="V71" i="4"/>
  <c r="U171" i="4"/>
  <c r="U172" i="4" s="1"/>
  <c r="U73" i="4"/>
  <c r="U87" i="4" s="1"/>
  <c r="AE76" i="4"/>
  <c r="AB178" i="4"/>
  <c r="AB200" i="4"/>
  <c r="AC142" i="4"/>
  <c r="T243" i="4"/>
  <c r="X68" i="4"/>
  <c r="W69" i="4"/>
  <c r="O211" i="4"/>
  <c r="O212" i="4" s="1"/>
  <c r="P208" i="4"/>
  <c r="P207" i="4"/>
  <c r="P209" i="4" s="1"/>
  <c r="Y77" i="4"/>
  <c r="X84" i="4"/>
  <c r="Y112" i="4"/>
  <c r="Y247" i="4" s="1"/>
  <c r="Y255" i="4"/>
  <c r="Y108" i="4"/>
  <c r="Y133" i="4"/>
  <c r="Z59" i="4"/>
  <c r="Y253" i="4"/>
  <c r="Y251" i="4"/>
  <c r="AA67" i="4"/>
  <c r="N93" i="4"/>
  <c r="N223" i="4"/>
  <c r="N224" i="4" s="1"/>
  <c r="N225" i="4" s="1"/>
  <c r="N226" i="4" s="1"/>
  <c r="I124" i="4" l="1"/>
  <c r="J110" i="4"/>
  <c r="J129" i="4"/>
  <c r="J121" i="4"/>
  <c r="K148" i="4"/>
  <c r="K147" i="4"/>
  <c r="Y62" i="4"/>
  <c r="X64" i="4"/>
  <c r="X65" i="4" s="1"/>
  <c r="J234" i="4"/>
  <c r="J236" i="4" s="1"/>
  <c r="J114" i="4" s="1"/>
  <c r="J237" i="4"/>
  <c r="J249" i="4" s="1"/>
  <c r="Z115" i="4"/>
  <c r="AA85" i="4"/>
  <c r="K197" i="4"/>
  <c r="L193" i="4"/>
  <c r="L194" i="4"/>
  <c r="J102" i="4"/>
  <c r="V169" i="4"/>
  <c r="V170" i="4"/>
  <c r="O222" i="4"/>
  <c r="O221" i="4"/>
  <c r="V171" i="4"/>
  <c r="V172" i="4" s="1"/>
  <c r="V73" i="4"/>
  <c r="V87" i="4" s="1"/>
  <c r="AA183" i="4"/>
  <c r="AA91" i="4" s="1"/>
  <c r="AB153" i="4"/>
  <c r="P210" i="4"/>
  <c r="W70" i="4"/>
  <c r="W71" i="4" s="1"/>
  <c r="AC178" i="4"/>
  <c r="AD142" i="4"/>
  <c r="AC200" i="4"/>
  <c r="AB67" i="4"/>
  <c r="Z112" i="4"/>
  <c r="Z247" i="4" s="1"/>
  <c r="Z255" i="4"/>
  <c r="AA59" i="4"/>
  <c r="Z253" i="4"/>
  <c r="Z108" i="4"/>
  <c r="Z251" i="4"/>
  <c r="Z133" i="4"/>
  <c r="Z77" i="4"/>
  <c r="Y84" i="4"/>
  <c r="Y68" i="4"/>
  <c r="X69" i="4"/>
  <c r="AF76" i="4"/>
  <c r="U243" i="4"/>
  <c r="O159" i="4"/>
  <c r="O158" i="4"/>
  <c r="L92" i="4" l="1"/>
  <c r="L195" i="4"/>
  <c r="K235" i="4"/>
  <c r="J238" i="4"/>
  <c r="J258" i="4" s="1"/>
  <c r="J113" i="4" s="1"/>
  <c r="J116" i="4" s="1"/>
  <c r="J119" i="4" s="1"/>
  <c r="J122" i="4" s="1"/>
  <c r="K233" i="4"/>
  <c r="K198" i="4"/>
  <c r="L196" i="4" s="1"/>
  <c r="AB85" i="4"/>
  <c r="AA115" i="4"/>
  <c r="K89" i="4"/>
  <c r="K101" i="4"/>
  <c r="K149" i="4"/>
  <c r="Y64" i="4"/>
  <c r="Y65" i="4" s="1"/>
  <c r="Z62" i="4"/>
  <c r="W171" i="4"/>
  <c r="W172" i="4" s="1"/>
  <c r="W73" i="4"/>
  <c r="W87" i="4" s="1"/>
  <c r="W170" i="4"/>
  <c r="W169" i="4"/>
  <c r="AA133" i="4"/>
  <c r="AA108" i="4"/>
  <c r="AA255" i="4"/>
  <c r="AA112" i="4"/>
  <c r="AA247" i="4" s="1"/>
  <c r="AB59" i="4"/>
  <c r="AA251" i="4"/>
  <c r="AA253" i="4"/>
  <c r="AD200" i="4"/>
  <c r="AD178" i="4"/>
  <c r="AE142" i="4"/>
  <c r="AB183" i="4"/>
  <c r="AB91" i="4" s="1"/>
  <c r="AC153" i="4"/>
  <c r="Z68" i="4"/>
  <c r="Y69" i="4"/>
  <c r="AG76" i="4"/>
  <c r="AA77" i="4"/>
  <c r="Z84" i="4"/>
  <c r="V243" i="4"/>
  <c r="O223" i="4"/>
  <c r="O224" i="4" s="1"/>
  <c r="O225" i="4" s="1"/>
  <c r="O226" i="4" s="1"/>
  <c r="O93" i="4"/>
  <c r="O90" i="4"/>
  <c r="O160" i="4"/>
  <c r="O161" i="4" s="1"/>
  <c r="AC67" i="4"/>
  <c r="P211" i="4"/>
  <c r="P212" i="4" s="1"/>
  <c r="Q208" i="4"/>
  <c r="Q207" i="4"/>
  <c r="X70" i="4"/>
  <c r="X71" i="4" s="1"/>
  <c r="J130" i="4" l="1"/>
  <c r="J135" i="4" s="1"/>
  <c r="J136" i="4" s="1"/>
  <c r="J124" i="4"/>
  <c r="Z64" i="4"/>
  <c r="Z65" i="4" s="1"/>
  <c r="AA62" i="4"/>
  <c r="K94" i="4"/>
  <c r="K95" i="4" s="1"/>
  <c r="K98" i="4" s="1"/>
  <c r="L197" i="4"/>
  <c r="L198" i="4" s="1"/>
  <c r="M193" i="4"/>
  <c r="M194" i="4"/>
  <c r="Q209" i="4"/>
  <c r="K150" i="4"/>
  <c r="AB115" i="4"/>
  <c r="AC85" i="4"/>
  <c r="AD67" i="4"/>
  <c r="AB77" i="4"/>
  <c r="AA84" i="4"/>
  <c r="AF142" i="4"/>
  <c r="AE178" i="4"/>
  <c r="AE200" i="4"/>
  <c r="Q210" i="4"/>
  <c r="AH76" i="4"/>
  <c r="AC183" i="4"/>
  <c r="AC91" i="4" s="1"/>
  <c r="AD153" i="4"/>
  <c r="W243" i="4"/>
  <c r="P158" i="4"/>
  <c r="P159" i="4"/>
  <c r="AA68" i="4"/>
  <c r="Z69" i="4"/>
  <c r="X171" i="4"/>
  <c r="X73" i="4"/>
  <c r="X87" i="4" s="1"/>
  <c r="P222" i="4"/>
  <c r="P221" i="4"/>
  <c r="Y70" i="4"/>
  <c r="Y71" i="4" s="1"/>
  <c r="AB133" i="4"/>
  <c r="AB253" i="4"/>
  <c r="AB108" i="4"/>
  <c r="AC59" i="4"/>
  <c r="AB251" i="4"/>
  <c r="AB255" i="4"/>
  <c r="AB112" i="4"/>
  <c r="AB247" i="4" s="1"/>
  <c r="X172" i="4"/>
  <c r="X170" i="4"/>
  <c r="X169" i="4"/>
  <c r="AD85" i="4" l="1"/>
  <c r="AC115" i="4"/>
  <c r="K121" i="4"/>
  <c r="K110" i="4"/>
  <c r="K129" i="4"/>
  <c r="AB62" i="4"/>
  <c r="AA64" i="4"/>
  <c r="AA65" i="4" s="1"/>
  <c r="K234" i="4"/>
  <c r="K236" i="4" s="1"/>
  <c r="K114" i="4" s="1"/>
  <c r="K237" i="4"/>
  <c r="K238" i="4" s="1"/>
  <c r="K258" i="4" s="1"/>
  <c r="K113" i="4" s="1"/>
  <c r="K249" i="4"/>
  <c r="M195" i="4"/>
  <c r="M196" i="4" s="1"/>
  <c r="M92" i="4"/>
  <c r="K102" i="4"/>
  <c r="Y171" i="4"/>
  <c r="Y172" i="4" s="1"/>
  <c r="Y73" i="4"/>
  <c r="Y87" i="4" s="1"/>
  <c r="X243" i="4"/>
  <c r="AE67" i="4"/>
  <c r="AC112" i="4"/>
  <c r="AC247" i="4" s="1"/>
  <c r="AD59" i="4"/>
  <c r="AC253" i="4"/>
  <c r="AC251" i="4"/>
  <c r="AC255" i="4"/>
  <c r="AC108" i="4"/>
  <c r="AC133" i="4"/>
  <c r="AB68" i="4"/>
  <c r="AA69" i="4"/>
  <c r="P223" i="4"/>
  <c r="P224" i="4" s="1"/>
  <c r="P225" i="4" s="1"/>
  <c r="P226" i="4" s="1"/>
  <c r="P93" i="4"/>
  <c r="AI76" i="4"/>
  <c r="AF178" i="4"/>
  <c r="AG142" i="4"/>
  <c r="AF200" i="4"/>
  <c r="Y169" i="4"/>
  <c r="Y170" i="4"/>
  <c r="Z70" i="4"/>
  <c r="Z71" i="4" s="1"/>
  <c r="P90" i="4"/>
  <c r="P160" i="4"/>
  <c r="P161" i="4" s="1"/>
  <c r="AD183" i="4"/>
  <c r="AD91" i="4" s="1"/>
  <c r="AE153" i="4"/>
  <c r="Q211" i="4"/>
  <c r="Q212" i="4" s="1"/>
  <c r="R207" i="4"/>
  <c r="R208" i="4"/>
  <c r="L148" i="4"/>
  <c r="L147" i="4"/>
  <c r="AC77" i="4"/>
  <c r="AB84" i="4"/>
  <c r="K116" i="4" l="1"/>
  <c r="K119" i="4" s="1"/>
  <c r="K122" i="4" s="1"/>
  <c r="K130" i="4" s="1"/>
  <c r="K135" i="4" s="1"/>
  <c r="K136" i="4" s="1"/>
  <c r="M197" i="4"/>
  <c r="M198" i="4" s="1"/>
  <c r="N193" i="4"/>
  <c r="N194" i="4"/>
  <c r="AC62" i="4"/>
  <c r="AB64" i="4"/>
  <c r="AB65" i="4" s="1"/>
  <c r="AE85" i="4"/>
  <c r="AD115" i="4"/>
  <c r="Z171" i="4"/>
  <c r="Z172" i="4" s="1"/>
  <c r="Z73" i="4"/>
  <c r="Z87" i="4" s="1"/>
  <c r="AJ76" i="4"/>
  <c r="L101" i="4"/>
  <c r="L89" i="4"/>
  <c r="L149" i="4"/>
  <c r="R209" i="4"/>
  <c r="R210" i="4" s="1"/>
  <c r="Q158" i="4"/>
  <c r="Q159" i="4"/>
  <c r="Q221" i="4"/>
  <c r="Q222" i="4"/>
  <c r="AG200" i="4"/>
  <c r="AH142" i="4"/>
  <c r="AG178" i="4"/>
  <c r="L233" i="4"/>
  <c r="L235" i="4"/>
  <c r="AA70" i="4"/>
  <c r="AA71" i="4" s="1"/>
  <c r="AD112" i="4"/>
  <c r="AD247" i="4" s="1"/>
  <c r="AD251" i="4"/>
  <c r="AD108" i="4"/>
  <c r="AD253" i="4"/>
  <c r="AE59" i="4"/>
  <c r="AD133" i="4"/>
  <c r="AD255" i="4"/>
  <c r="Y243" i="4"/>
  <c r="AD77" i="4"/>
  <c r="AC84" i="4"/>
  <c r="AE183" i="4"/>
  <c r="AE91" i="4" s="1"/>
  <c r="AF153" i="4"/>
  <c r="Z170" i="4"/>
  <c r="Z169" i="4"/>
  <c r="AC68" i="4"/>
  <c r="AB69" i="4"/>
  <c r="AF67" i="4"/>
  <c r="K124" i="4" l="1"/>
  <c r="AD62" i="4"/>
  <c r="AC64" i="4"/>
  <c r="AC65" i="4" s="1"/>
  <c r="N195" i="4"/>
  <c r="N196" i="4" s="1"/>
  <c r="N92" i="4"/>
  <c r="AE115" i="4"/>
  <c r="AF85" i="4"/>
  <c r="AA171" i="4"/>
  <c r="AA172" i="4" s="1"/>
  <c r="AA73" i="4"/>
  <c r="AA87" i="4" s="1"/>
  <c r="AG67" i="4"/>
  <c r="R211" i="4"/>
  <c r="R212" i="4" s="1"/>
  <c r="S208" i="4"/>
  <c r="S207" i="4"/>
  <c r="L150" i="4"/>
  <c r="AK76" i="4"/>
  <c r="AE253" i="4"/>
  <c r="AE251" i="4"/>
  <c r="AF59" i="4"/>
  <c r="AE108" i="4"/>
  <c r="AE112" i="4"/>
  <c r="AE247" i="4" s="1"/>
  <c r="AE255" i="4"/>
  <c r="AE133" i="4"/>
  <c r="AH178" i="4"/>
  <c r="AI142" i="4"/>
  <c r="AH200" i="4"/>
  <c r="Q93" i="4"/>
  <c r="Q223" i="4"/>
  <c r="Q224" i="4" s="1"/>
  <c r="Q225" i="4" s="1"/>
  <c r="Q226" i="4" s="1"/>
  <c r="L94" i="4"/>
  <c r="L95" i="4" s="1"/>
  <c r="L98" i="4" s="1"/>
  <c r="Z243" i="4"/>
  <c r="AB70" i="4"/>
  <c r="AB71" i="4" s="1"/>
  <c r="AE77" i="4"/>
  <c r="AD84" i="4"/>
  <c r="Q90" i="4"/>
  <c r="Q160" i="4"/>
  <c r="Q161" i="4" s="1"/>
  <c r="AA169" i="4"/>
  <c r="AA170" i="4"/>
  <c r="AD68" i="4"/>
  <c r="AC69" i="4"/>
  <c r="AF183" i="4"/>
  <c r="AF91" i="4" s="1"/>
  <c r="AG153" i="4"/>
  <c r="L102" i="4" l="1"/>
  <c r="N197" i="4"/>
  <c r="N198" i="4" s="1"/>
  <c r="O193" i="4"/>
  <c r="O194" i="4"/>
  <c r="AG85" i="4"/>
  <c r="AF115" i="4"/>
  <c r="AE62" i="4"/>
  <c r="AD64" i="4"/>
  <c r="AD65" i="4" s="1"/>
  <c r="AC70" i="4"/>
  <c r="AC71" i="4" s="1"/>
  <c r="AE68" i="4"/>
  <c r="AD69" i="4"/>
  <c r="AF112" i="4"/>
  <c r="AF247" i="4" s="1"/>
  <c r="AF251" i="4"/>
  <c r="AG59" i="4"/>
  <c r="AF253" i="4"/>
  <c r="AF108" i="4"/>
  <c r="AF133" i="4"/>
  <c r="AF255" i="4"/>
  <c r="AL76" i="4"/>
  <c r="AA243" i="4"/>
  <c r="AF77" i="4"/>
  <c r="AE84" i="4"/>
  <c r="R221" i="4"/>
  <c r="R222" i="4"/>
  <c r="AJ142" i="4"/>
  <c r="AI200" i="4"/>
  <c r="AI178" i="4"/>
  <c r="M148" i="4"/>
  <c r="M147" i="4"/>
  <c r="R158" i="4"/>
  <c r="R159" i="4"/>
  <c r="AB171" i="4"/>
  <c r="AB172" i="4" s="1"/>
  <c r="AB73" i="4"/>
  <c r="AB87" i="4" s="1"/>
  <c r="AH67" i="4"/>
  <c r="L110" i="4"/>
  <c r="L121" i="4"/>
  <c r="L129" i="4"/>
  <c r="AG183" i="4"/>
  <c r="AG91" i="4" s="1"/>
  <c r="AH153" i="4"/>
  <c r="AB169" i="4"/>
  <c r="AB170" i="4"/>
  <c r="L237" i="4"/>
  <c r="L234" i="4"/>
  <c r="L236" i="4" s="1"/>
  <c r="L114" i="4" s="1"/>
  <c r="S209" i="4"/>
  <c r="S210" i="4" s="1"/>
  <c r="AG115" i="4" l="1"/>
  <c r="AH85" i="4"/>
  <c r="AE64" i="4"/>
  <c r="AE65" i="4" s="1"/>
  <c r="AF62" i="4"/>
  <c r="O92" i="4"/>
  <c r="O195" i="4"/>
  <c r="O196" i="4" s="1"/>
  <c r="P194" i="4" s="1"/>
  <c r="S211" i="4"/>
  <c r="S212" i="4" s="1"/>
  <c r="T208" i="4"/>
  <c r="T207" i="4"/>
  <c r="AC171" i="4"/>
  <c r="AC172" i="4" s="1"/>
  <c r="AC73" i="4"/>
  <c r="AC87" i="4" s="1"/>
  <c r="M149" i="4"/>
  <c r="M101" i="4"/>
  <c r="M89" i="4"/>
  <c r="R223" i="4"/>
  <c r="R224" i="4" s="1"/>
  <c r="R225" i="4" s="1"/>
  <c r="R226" i="4" s="1"/>
  <c r="R93" i="4"/>
  <c r="AG77" i="4"/>
  <c r="AF84" i="4"/>
  <c r="AM76" i="4"/>
  <c r="AF68" i="4"/>
  <c r="AE69" i="4"/>
  <c r="AI153" i="4"/>
  <c r="AH183" i="4"/>
  <c r="AH91" i="4" s="1"/>
  <c r="AI67" i="4"/>
  <c r="AC169" i="4"/>
  <c r="AC170" i="4"/>
  <c r="O197" i="4"/>
  <c r="P193" i="4"/>
  <c r="AB243" i="4"/>
  <c r="R90" i="4"/>
  <c r="R160" i="4"/>
  <c r="R161" i="4" s="1"/>
  <c r="AK142" i="4"/>
  <c r="AJ200" i="4"/>
  <c r="AJ178" i="4"/>
  <c r="M235" i="4"/>
  <c r="L238" i="4"/>
  <c r="L258" i="4" s="1"/>
  <c r="L113" i="4" s="1"/>
  <c r="L116" i="4" s="1"/>
  <c r="L119" i="4" s="1"/>
  <c r="L122" i="4" s="1"/>
  <c r="M233" i="4"/>
  <c r="L249" i="4"/>
  <c r="AG255" i="4"/>
  <c r="AG251" i="4"/>
  <c r="AH59" i="4"/>
  <c r="AG133" i="4"/>
  <c r="AG108" i="4"/>
  <c r="AG112" i="4"/>
  <c r="AG247" i="4" s="1"/>
  <c r="AG253" i="4"/>
  <c r="AD70" i="4"/>
  <c r="AD71" i="4" s="1"/>
  <c r="T209" i="4" l="1"/>
  <c r="AH115" i="4"/>
  <c r="AI85" i="4"/>
  <c r="AF64" i="4"/>
  <c r="AF65" i="4" s="1"/>
  <c r="AG62" i="4"/>
  <c r="L130" i="4"/>
  <c r="L135" i="4" s="1"/>
  <c r="L136" i="4" s="1"/>
  <c r="L124" i="4"/>
  <c r="AD171" i="4"/>
  <c r="AD172" i="4" s="1"/>
  <c r="AD73" i="4"/>
  <c r="AD87" i="4" s="1"/>
  <c r="S158" i="4"/>
  <c r="S159" i="4"/>
  <c r="AH77" i="4"/>
  <c r="AG84" i="4"/>
  <c r="AI183" i="4"/>
  <c r="AI91" i="4" s="1"/>
  <c r="AJ153" i="4"/>
  <c r="AN76" i="4"/>
  <c r="M150" i="4"/>
  <c r="P195" i="4"/>
  <c r="P92" i="4"/>
  <c r="AD169" i="4"/>
  <c r="AD170" i="4"/>
  <c r="AJ67" i="4"/>
  <c r="AE70" i="4"/>
  <c r="AE71" i="4" s="1"/>
  <c r="S221" i="4"/>
  <c r="S222" i="4"/>
  <c r="AC243" i="4"/>
  <c r="T210" i="4"/>
  <c r="AH133" i="4"/>
  <c r="AH108" i="4"/>
  <c r="AH255" i="4"/>
  <c r="AH253" i="4"/>
  <c r="AI59" i="4"/>
  <c r="AH251" i="4"/>
  <c r="AH112" i="4"/>
  <c r="AH247" i="4" s="1"/>
  <c r="AL142" i="4"/>
  <c r="AK178" i="4"/>
  <c r="AK200" i="4"/>
  <c r="O198" i="4"/>
  <c r="P196" i="4" s="1"/>
  <c r="AG68" i="4"/>
  <c r="AF69" i="4"/>
  <c r="M94" i="4"/>
  <c r="M95" i="4" s="1"/>
  <c r="M98" i="4" s="1"/>
  <c r="AJ85" i="4" l="1"/>
  <c r="AI115" i="4"/>
  <c r="AH62" i="4"/>
  <c r="AG64" i="4"/>
  <c r="AG65" i="4" s="1"/>
  <c r="M102" i="4"/>
  <c r="AO76" i="4"/>
  <c r="AF70" i="4"/>
  <c r="AF71" i="4" s="1"/>
  <c r="S93" i="4"/>
  <c r="S223" i="4"/>
  <c r="S224" i="4" s="1"/>
  <c r="S225" i="4" s="1"/>
  <c r="S226" i="4" s="1"/>
  <c r="AE170" i="4"/>
  <c r="AE169" i="4"/>
  <c r="AI77" i="4"/>
  <c r="AH84" i="4"/>
  <c r="M110" i="4"/>
  <c r="M121" i="4"/>
  <c r="M129" i="4"/>
  <c r="N147" i="4"/>
  <c r="N148" i="4"/>
  <c r="AJ183" i="4"/>
  <c r="AJ91" i="4" s="1"/>
  <c r="AK153" i="4"/>
  <c r="M237" i="4"/>
  <c r="M234" i="4"/>
  <c r="M236" i="4" s="1"/>
  <c r="M114" i="4" s="1"/>
  <c r="P197" i="4"/>
  <c r="Q194" i="4"/>
  <c r="Q193" i="4"/>
  <c r="AM142" i="4"/>
  <c r="AL200" i="4"/>
  <c r="AL178" i="4"/>
  <c r="AJ59" i="4"/>
  <c r="AI251" i="4"/>
  <c r="AI133" i="4"/>
  <c r="AI108" i="4"/>
  <c r="AI112" i="4"/>
  <c r="AI247" i="4" s="1"/>
  <c r="AI253" i="4"/>
  <c r="AI255" i="4"/>
  <c r="AE171" i="4"/>
  <c r="AE172" i="4" s="1"/>
  <c r="AE73" i="4"/>
  <c r="AE87" i="4" s="1"/>
  <c r="AD243" i="4"/>
  <c r="AK67" i="4"/>
  <c r="AH68" i="4"/>
  <c r="AG69" i="4"/>
  <c r="T211" i="4"/>
  <c r="T212" i="4" s="1"/>
  <c r="U207" i="4"/>
  <c r="U208" i="4"/>
  <c r="S90" i="4"/>
  <c r="S160" i="4"/>
  <c r="S161" i="4" s="1"/>
  <c r="AH64" i="4" l="1"/>
  <c r="AH65" i="4"/>
  <c r="AI62" i="4"/>
  <c r="AK85" i="4"/>
  <c r="AJ115" i="4"/>
  <c r="U209" i="4"/>
  <c r="AF170" i="4"/>
  <c r="AF169" i="4"/>
  <c r="M238" i="4"/>
  <c r="M258" i="4" s="1"/>
  <c r="M113" i="4" s="1"/>
  <c r="N235" i="4"/>
  <c r="N233" i="4"/>
  <c r="AF171" i="4"/>
  <c r="AF172" i="4" s="1"/>
  <c r="AF73" i="4"/>
  <c r="AF87" i="4" s="1"/>
  <c r="AJ133" i="4"/>
  <c r="AJ108" i="4"/>
  <c r="AJ253" i="4"/>
  <c r="AJ112" i="4"/>
  <c r="AJ247" i="4" s="1"/>
  <c r="AJ255" i="4"/>
  <c r="AK59" i="4"/>
  <c r="AJ251" i="4"/>
  <c r="N101" i="4"/>
  <c r="N89" i="4"/>
  <c r="N149" i="4"/>
  <c r="AG70" i="4"/>
  <c r="AG71" i="4" s="1"/>
  <c r="T221" i="4"/>
  <c r="T222" i="4"/>
  <c r="AP76" i="4"/>
  <c r="Q195" i="4"/>
  <c r="Q92" i="4"/>
  <c r="T158" i="4"/>
  <c r="T159" i="4"/>
  <c r="AL67" i="4"/>
  <c r="AJ77" i="4"/>
  <c r="AI84" i="4"/>
  <c r="AI68" i="4"/>
  <c r="AH69" i="4"/>
  <c r="P198" i="4"/>
  <c r="U210" i="4"/>
  <c r="AE243" i="4"/>
  <c r="AN142" i="4"/>
  <c r="AM200" i="4"/>
  <c r="AM178" i="4"/>
  <c r="AL153" i="4"/>
  <c r="AK183" i="4"/>
  <c r="AK91" i="4" s="1"/>
  <c r="M249" i="4"/>
  <c r="M116" i="4"/>
  <c r="M119" i="4" s="1"/>
  <c r="M122" i="4" s="1"/>
  <c r="M130" i="4" s="1"/>
  <c r="M135" i="4" s="1"/>
  <c r="M136" i="4" s="1"/>
  <c r="AK115" i="4" l="1"/>
  <c r="AL85" i="4"/>
  <c r="AI64" i="4"/>
  <c r="AI65" i="4" s="1"/>
  <c r="AJ62" i="4"/>
  <c r="M124" i="4"/>
  <c r="T223" i="4"/>
  <c r="T224" i="4" s="1"/>
  <c r="T225" i="4" s="1"/>
  <c r="T226" i="4" s="1"/>
  <c r="T93" i="4"/>
  <c r="N94" i="4"/>
  <c r="N95" i="4" s="1"/>
  <c r="N98" i="4" s="1"/>
  <c r="AN200" i="4"/>
  <c r="AN178" i="4"/>
  <c r="AO142" i="4"/>
  <c r="Q196" i="4"/>
  <c r="AH70" i="4"/>
  <c r="AH71" i="4" s="1"/>
  <c r="AK77" i="4"/>
  <c r="AJ84" i="4"/>
  <c r="AF243" i="4"/>
  <c r="U211" i="4"/>
  <c r="U212" i="4" s="1"/>
  <c r="V207" i="4"/>
  <c r="V208" i="4"/>
  <c r="AM67" i="4"/>
  <c r="N150" i="4"/>
  <c r="AK255" i="4"/>
  <c r="AK253" i="4"/>
  <c r="AK133" i="4"/>
  <c r="AK108" i="4"/>
  <c r="AL59" i="4"/>
  <c r="AK251" i="4"/>
  <c r="AK112" i="4"/>
  <c r="AK247" i="4" s="1"/>
  <c r="AG169" i="4"/>
  <c r="AG170" i="4"/>
  <c r="AL183" i="4"/>
  <c r="AL91" i="4" s="1"/>
  <c r="AM153" i="4"/>
  <c r="AJ68" i="4"/>
  <c r="AI69" i="4"/>
  <c r="T90" i="4"/>
  <c r="T160" i="4"/>
  <c r="T161" i="4" s="1"/>
  <c r="AQ76" i="4"/>
  <c r="AG171" i="4"/>
  <c r="AG172" i="4" s="1"/>
  <c r="AG73" i="4"/>
  <c r="AG87" i="4" s="1"/>
  <c r="AJ64" i="4" l="1"/>
  <c r="AJ65" i="4" s="1"/>
  <c r="AK62" i="4"/>
  <c r="AM85" i="4"/>
  <c r="AL115" i="4"/>
  <c r="N121" i="4"/>
  <c r="N129" i="4"/>
  <c r="N110" i="4"/>
  <c r="AI70" i="4"/>
  <c r="AI71" i="4" s="1"/>
  <c r="AH170" i="4"/>
  <c r="AH169" i="4"/>
  <c r="AK68" i="4"/>
  <c r="AJ69" i="4"/>
  <c r="U222" i="4"/>
  <c r="U221" i="4"/>
  <c r="U159" i="4"/>
  <c r="U158" i="4"/>
  <c r="V209" i="4"/>
  <c r="V210" i="4" s="1"/>
  <c r="N237" i="4"/>
  <c r="N234" i="4"/>
  <c r="N236" i="4" s="1"/>
  <c r="N114" i="4" s="1"/>
  <c r="AR76" i="4"/>
  <c r="AN153" i="4"/>
  <c r="AM183" i="4"/>
  <c r="AM91" i="4" s="1"/>
  <c r="AL253" i="4"/>
  <c r="AL255" i="4"/>
  <c r="AM59" i="4"/>
  <c r="AL133" i="4"/>
  <c r="AL112" i="4"/>
  <c r="AL247" i="4" s="1"/>
  <c r="AL251" i="4"/>
  <c r="AL108" i="4"/>
  <c r="AN67" i="4"/>
  <c r="AL77" i="4"/>
  <c r="AK84" i="4"/>
  <c r="O147" i="4"/>
  <c r="O148" i="4"/>
  <c r="N249" i="4"/>
  <c r="AH171" i="4"/>
  <c r="AH172" i="4" s="1"/>
  <c r="AH73" i="4"/>
  <c r="AH87" i="4" s="1"/>
  <c r="AO200" i="4"/>
  <c r="AP142" i="4"/>
  <c r="AO178" i="4"/>
  <c r="AG243" i="4"/>
  <c r="Q197" i="4"/>
  <c r="R193" i="4"/>
  <c r="R194" i="4"/>
  <c r="N102" i="4"/>
  <c r="AM115" i="4" l="1"/>
  <c r="AN85" i="4"/>
  <c r="AL62" i="4"/>
  <c r="AK64" i="4"/>
  <c r="AK65" i="4" s="1"/>
  <c r="AQ142" i="4"/>
  <c r="AP200" i="4"/>
  <c r="AP178" i="4"/>
  <c r="AI169" i="4"/>
  <c r="AI170" i="4"/>
  <c r="AI171" i="4"/>
  <c r="AI172" i="4" s="1"/>
  <c r="AI73" i="4"/>
  <c r="AI87" i="4" s="1"/>
  <c r="Q198" i="4"/>
  <c r="O149" i="4"/>
  <c r="O101" i="4"/>
  <c r="O89" i="4"/>
  <c r="U90" i="4"/>
  <c r="U160" i="4"/>
  <c r="U161" i="4" s="1"/>
  <c r="AO153" i="4"/>
  <c r="AN183" i="4"/>
  <c r="AN91" i="4" s="1"/>
  <c r="AJ70" i="4"/>
  <c r="AJ71" i="4" s="1"/>
  <c r="R195" i="4"/>
  <c r="R92" i="4"/>
  <c r="AH243" i="4"/>
  <c r="AO67" i="4"/>
  <c r="V211" i="4"/>
  <c r="V212" i="4" s="1"/>
  <c r="W207" i="4"/>
  <c r="W208" i="4"/>
  <c r="AM77" i="4"/>
  <c r="AL84" i="4"/>
  <c r="AM133" i="4"/>
  <c r="AM108" i="4"/>
  <c r="AM112" i="4"/>
  <c r="AM247" i="4" s="1"/>
  <c r="AN59" i="4"/>
  <c r="AM253" i="4"/>
  <c r="AM251" i="4"/>
  <c r="AM255" i="4"/>
  <c r="O235" i="4"/>
  <c r="O233" i="4"/>
  <c r="N238" i="4"/>
  <c r="N258" i="4" s="1"/>
  <c r="N113" i="4" s="1"/>
  <c r="N116" i="4" s="1"/>
  <c r="N119" i="4" s="1"/>
  <c r="N122" i="4" s="1"/>
  <c r="U93" i="4"/>
  <c r="U223" i="4"/>
  <c r="U224" i="4" s="1"/>
  <c r="U225" i="4" s="1"/>
  <c r="U226" i="4" s="1"/>
  <c r="AL68" i="4"/>
  <c r="AK69" i="4"/>
  <c r="AL64" i="4" l="1"/>
  <c r="AL65" i="4" s="1"/>
  <c r="AM62" i="4"/>
  <c r="AN115" i="4"/>
  <c r="AO85" i="4"/>
  <c r="AJ171" i="4"/>
  <c r="AJ73" i="4"/>
  <c r="AJ87" i="4" s="1"/>
  <c r="AJ169" i="4"/>
  <c r="AJ170" i="4"/>
  <c r="AJ172" i="4"/>
  <c r="N130" i="4"/>
  <c r="N135" i="4" s="1"/>
  <c r="N136" i="4" s="1"/>
  <c r="N124" i="4"/>
  <c r="AN112" i="4"/>
  <c r="AN247" i="4" s="1"/>
  <c r="AO59" i="4"/>
  <c r="AN255" i="4"/>
  <c r="AN251" i="4"/>
  <c r="AN133" i="4"/>
  <c r="AN253" i="4"/>
  <c r="AN108" i="4"/>
  <c r="O150" i="4"/>
  <c r="AM68" i="4"/>
  <c r="AL69" i="4"/>
  <c r="AN77" i="4"/>
  <c r="AM84" i="4"/>
  <c r="W209" i="4"/>
  <c r="W210" i="4" s="1"/>
  <c r="AI243" i="4"/>
  <c r="AQ200" i="4"/>
  <c r="AQ178" i="4"/>
  <c r="AR142" i="4"/>
  <c r="AP67" i="4"/>
  <c r="AK70" i="4"/>
  <c r="AK71" i="4" s="1"/>
  <c r="V158" i="4"/>
  <c r="V159" i="4"/>
  <c r="V221" i="4"/>
  <c r="V222" i="4"/>
  <c r="AP153" i="4"/>
  <c r="AO183" i="4"/>
  <c r="AO91" i="4" s="1"/>
  <c r="O94" i="4"/>
  <c r="O102" i="4" s="1"/>
  <c r="R196" i="4"/>
  <c r="O95" i="4" l="1"/>
  <c r="O98" i="4" s="1"/>
  <c r="AO115" i="4"/>
  <c r="AP85" i="4"/>
  <c r="AN62" i="4"/>
  <c r="AM64" i="4"/>
  <c r="AM65" i="4" s="1"/>
  <c r="R197" i="4"/>
  <c r="S193" i="4"/>
  <c r="S194" i="4"/>
  <c r="V90" i="4"/>
  <c r="V160" i="4"/>
  <c r="V161" i="4" s="1"/>
  <c r="AO77" i="4"/>
  <c r="AN84" i="4"/>
  <c r="P148" i="4"/>
  <c r="P147" i="4"/>
  <c r="AO253" i="4"/>
  <c r="AP59" i="4"/>
  <c r="AO251" i="4"/>
  <c r="AO108" i="4"/>
  <c r="AO255" i="4"/>
  <c r="AO112" i="4"/>
  <c r="AO247" i="4" s="1"/>
  <c r="AO133" i="4"/>
  <c r="AQ67" i="4"/>
  <c r="V223" i="4"/>
  <c r="V224" i="4" s="1"/>
  <c r="V225" i="4" s="1"/>
  <c r="V226" i="4" s="1"/>
  <c r="V93" i="4"/>
  <c r="AL70" i="4"/>
  <c r="AL71" i="4" s="1"/>
  <c r="AK170" i="4"/>
  <c r="AK169" i="4"/>
  <c r="AJ243" i="4"/>
  <c r="O121" i="4"/>
  <c r="O110" i="4"/>
  <c r="O129" i="4"/>
  <c r="AQ153" i="4"/>
  <c r="AP183" i="4"/>
  <c r="AP91" i="4" s="1"/>
  <c r="AK171" i="4"/>
  <c r="AK172" i="4" s="1"/>
  <c r="AK73" i="4"/>
  <c r="AK87" i="4" s="1"/>
  <c r="O237" i="4"/>
  <c r="O249" i="4" s="1"/>
  <c r="O234" i="4"/>
  <c r="O236" i="4" s="1"/>
  <c r="O114" i="4" s="1"/>
  <c r="W211" i="4"/>
  <c r="W212" i="4" s="1"/>
  <c r="X208" i="4"/>
  <c r="X207" i="4"/>
  <c r="AR200" i="4"/>
  <c r="AR178" i="4"/>
  <c r="AN68" i="4"/>
  <c r="AM69" i="4"/>
  <c r="AO62" i="4" l="1"/>
  <c r="AN64" i="4"/>
  <c r="AN65" i="4" s="1"/>
  <c r="AQ85" i="4"/>
  <c r="AP115" i="4"/>
  <c r="X209" i="4"/>
  <c r="X210" i="4" s="1"/>
  <c r="AL169" i="4"/>
  <c r="AL170" i="4"/>
  <c r="W221" i="4"/>
  <c r="W222" i="4"/>
  <c r="P89" i="4"/>
  <c r="P101" i="4"/>
  <c r="P149" i="4"/>
  <c r="AL171" i="4"/>
  <c r="AL172" i="4" s="1"/>
  <c r="AL73" i="4"/>
  <c r="AL87" i="4" s="1"/>
  <c r="P235" i="4"/>
  <c r="P233" i="4"/>
  <c r="O238" i="4"/>
  <c r="O258" i="4" s="1"/>
  <c r="O113" i="4" s="1"/>
  <c r="O116" i="4" s="1"/>
  <c r="O119" i="4" s="1"/>
  <c r="O122" i="4" s="1"/>
  <c r="AR153" i="4"/>
  <c r="AR183" i="4" s="1"/>
  <c r="AR91" i="4" s="1"/>
  <c r="AQ183" i="4"/>
  <c r="AQ91" i="4" s="1"/>
  <c r="AP255" i="4"/>
  <c r="AP251" i="4"/>
  <c r="AP133" i="4"/>
  <c r="AP108" i="4"/>
  <c r="AP112" i="4"/>
  <c r="AP247" i="4" s="1"/>
  <c r="AQ59" i="4"/>
  <c r="AP253" i="4"/>
  <c r="AP77" i="4"/>
  <c r="AO84" i="4"/>
  <c r="S195" i="4"/>
  <c r="S92" i="4"/>
  <c r="AM70" i="4"/>
  <c r="AM71" i="4" s="1"/>
  <c r="AO68" i="4"/>
  <c r="AN69" i="4"/>
  <c r="AK243" i="4"/>
  <c r="AR67" i="4"/>
  <c r="W158" i="4"/>
  <c r="W159" i="4"/>
  <c r="R198" i="4"/>
  <c r="Y208" i="4" l="1"/>
  <c r="X211" i="4"/>
  <c r="X212" i="4" s="1"/>
  <c r="Y207" i="4"/>
  <c r="Y209" i="4"/>
  <c r="Y210" i="4" s="1"/>
  <c r="S196" i="4"/>
  <c r="AQ115" i="4"/>
  <c r="AR85" i="4"/>
  <c r="AR115" i="4" s="1"/>
  <c r="AP62" i="4"/>
  <c r="AO64" i="4"/>
  <c r="AO65" i="4" s="1"/>
  <c r="AM171" i="4"/>
  <c r="AM172" i="4" s="1"/>
  <c r="AM73" i="4"/>
  <c r="AM87" i="4" s="1"/>
  <c r="O130" i="4"/>
  <c r="O135" i="4" s="1"/>
  <c r="O136" i="4" s="1"/>
  <c r="O124" i="4"/>
  <c r="AM169" i="4"/>
  <c r="AM170" i="4"/>
  <c r="W90" i="4"/>
  <c r="W160" i="4"/>
  <c r="W161" i="4" s="1"/>
  <c r="S197" i="4"/>
  <c r="T194" i="4"/>
  <c r="T193" i="4"/>
  <c r="AQ77" i="4"/>
  <c r="AP84" i="4"/>
  <c r="P150" i="4"/>
  <c r="W223" i="4"/>
  <c r="W224" i="4" s="1"/>
  <c r="W225" i="4" s="1"/>
  <c r="W226" i="4" s="1"/>
  <c r="W93" i="4"/>
  <c r="AN70" i="4"/>
  <c r="AN71" i="4" s="1"/>
  <c r="AP68" i="4"/>
  <c r="AO69" i="4"/>
  <c r="P94" i="4"/>
  <c r="P95" i="4" s="1"/>
  <c r="P98" i="4" s="1"/>
  <c r="AR59" i="4"/>
  <c r="AQ253" i="4"/>
  <c r="AQ255" i="4"/>
  <c r="AQ251" i="4"/>
  <c r="AQ133" i="4"/>
  <c r="AQ112" i="4"/>
  <c r="AQ247" i="4" s="1"/>
  <c r="AQ108" i="4"/>
  <c r="AL243" i="4"/>
  <c r="AP64" i="4" l="1"/>
  <c r="AP65" i="4" s="1"/>
  <c r="AQ62" i="4"/>
  <c r="P121" i="4"/>
  <c r="P129" i="4"/>
  <c r="P110" i="4"/>
  <c r="AR253" i="4"/>
  <c r="AR255" i="4"/>
  <c r="AR112" i="4"/>
  <c r="AR247" i="4" s="1"/>
  <c r="AR133" i="4"/>
  <c r="AR108" i="4"/>
  <c r="AR251" i="4"/>
  <c r="Y211" i="4"/>
  <c r="Y212" i="4" s="1"/>
  <c r="Z207" i="4"/>
  <c r="Z208" i="4"/>
  <c r="AQ68" i="4"/>
  <c r="AP69" i="4"/>
  <c r="S198" i="4"/>
  <c r="X158" i="4"/>
  <c r="X159" i="4"/>
  <c r="AN170" i="4"/>
  <c r="AN169" i="4"/>
  <c r="AR77" i="4"/>
  <c r="AR84" i="4" s="1"/>
  <c r="AQ84" i="4"/>
  <c r="AM243" i="4"/>
  <c r="AO70" i="4"/>
  <c r="AO71" i="4" s="1"/>
  <c r="P237" i="4"/>
  <c r="P249" i="4" s="1"/>
  <c r="P234" i="4"/>
  <c r="P236" i="4" s="1"/>
  <c r="P114" i="4" s="1"/>
  <c r="AN171" i="4"/>
  <c r="AN172" i="4" s="1"/>
  <c r="AN73" i="4"/>
  <c r="AN87" i="4" s="1"/>
  <c r="X222" i="4"/>
  <c r="X221" i="4"/>
  <c r="P102" i="4"/>
  <c r="Q147" i="4"/>
  <c r="Q148" i="4"/>
  <c r="T195" i="4"/>
  <c r="T92" i="4"/>
  <c r="AR62" i="4" l="1"/>
  <c r="AR64" i="4" s="1"/>
  <c r="AR65" i="4" s="1"/>
  <c r="AQ64" i="4"/>
  <c r="AQ65" i="4" s="1"/>
  <c r="AO171" i="4"/>
  <c r="AO172" i="4" s="1"/>
  <c r="AO73" i="4"/>
  <c r="AO87" i="4" s="1"/>
  <c r="AO170" i="4"/>
  <c r="AO169" i="4"/>
  <c r="Q233" i="4"/>
  <c r="P238" i="4"/>
  <c r="P258" i="4" s="1"/>
  <c r="P113" i="4" s="1"/>
  <c r="P116" i="4" s="1"/>
  <c r="P119" i="4" s="1"/>
  <c r="P122" i="4" s="1"/>
  <c r="P130" i="4" s="1"/>
  <c r="P135" i="4" s="1"/>
  <c r="P136" i="4" s="1"/>
  <c r="Q235" i="4"/>
  <c r="T196" i="4"/>
  <c r="Z209" i="4"/>
  <c r="Z210" i="4" s="1"/>
  <c r="AN243" i="4"/>
  <c r="AP70" i="4"/>
  <c r="AP71" i="4" s="1"/>
  <c r="Q101" i="4"/>
  <c r="Q149" i="4"/>
  <c r="Q89" i="4"/>
  <c r="X223" i="4"/>
  <c r="X224" i="4" s="1"/>
  <c r="X225" i="4" s="1"/>
  <c r="X226" i="4" s="1"/>
  <c r="X93" i="4"/>
  <c r="X90" i="4"/>
  <c r="X160" i="4"/>
  <c r="X161" i="4" s="1"/>
  <c r="AR68" i="4"/>
  <c r="AR69" i="4" s="1"/>
  <c r="AQ69" i="4"/>
  <c r="AP171" i="4" l="1"/>
  <c r="AP73" i="4"/>
  <c r="AP87" i="4" s="1"/>
  <c r="AR70" i="4"/>
  <c r="AR71" i="4" s="1"/>
  <c r="Y221" i="4"/>
  <c r="Y222" i="4"/>
  <c r="P124" i="4"/>
  <c r="AP170" i="4"/>
  <c r="AP169" i="4"/>
  <c r="AP172" i="4"/>
  <c r="Z211" i="4"/>
  <c r="Z212" i="4" s="1"/>
  <c r="AA208" i="4"/>
  <c r="AA207" i="4"/>
  <c r="AA209" i="4" s="1"/>
  <c r="T197" i="4"/>
  <c r="U194" i="4"/>
  <c r="U193" i="4"/>
  <c r="AO243" i="4"/>
  <c r="Y159" i="4"/>
  <c r="Y158" i="4"/>
  <c r="Q94" i="4"/>
  <c r="Q95" i="4"/>
  <c r="Q98" i="4" s="1"/>
  <c r="Q150" i="4"/>
  <c r="AQ70" i="4"/>
  <c r="AQ71" i="4" s="1"/>
  <c r="AA210" i="4" l="1"/>
  <c r="AR73" i="4"/>
  <c r="AR87" i="4" s="1"/>
  <c r="AQ171" i="4"/>
  <c r="AQ172" i="4" s="1"/>
  <c r="AQ73" i="4"/>
  <c r="AQ87" i="4" s="1"/>
  <c r="Q237" i="4"/>
  <c r="Q234" i="4"/>
  <c r="Q236" i="4" s="1"/>
  <c r="Q114" i="4" s="1"/>
  <c r="Y93" i="4"/>
  <c r="Y223" i="4"/>
  <c r="Y224" i="4" s="1"/>
  <c r="Y225" i="4" s="1"/>
  <c r="Y226" i="4" s="1"/>
  <c r="AP243" i="4"/>
  <c r="AA211" i="4"/>
  <c r="AA212" i="4" s="1"/>
  <c r="AB208" i="4"/>
  <c r="AB207" i="4"/>
  <c r="AB209" i="4" s="1"/>
  <c r="Q110" i="4"/>
  <c r="Q129" i="4"/>
  <c r="Q121" i="4"/>
  <c r="Y90" i="4"/>
  <c r="Y160" i="4"/>
  <c r="Y161" i="4" s="1"/>
  <c r="T198" i="4"/>
  <c r="AQ169" i="4"/>
  <c r="AQ170" i="4"/>
  <c r="R147" i="4"/>
  <c r="R148" i="4"/>
  <c r="Q249" i="4"/>
  <c r="Q102" i="4"/>
  <c r="U195" i="4"/>
  <c r="U92" i="4"/>
  <c r="AB210" i="4" l="1"/>
  <c r="AC207" i="4" s="1"/>
  <c r="AR170" i="4"/>
  <c r="AR169" i="4"/>
  <c r="AB211" i="4"/>
  <c r="AB212" i="4" s="1"/>
  <c r="AC208" i="4"/>
  <c r="Z221" i="4"/>
  <c r="Z222" i="4"/>
  <c r="AQ243" i="4"/>
  <c r="Z158" i="4"/>
  <c r="Z159" i="4"/>
  <c r="AR243" i="4"/>
  <c r="R149" i="4"/>
  <c r="R89" i="4"/>
  <c r="R101" i="4"/>
  <c r="U196" i="4"/>
  <c r="R235" i="4"/>
  <c r="Q238" i="4"/>
  <c r="Q258" i="4" s="1"/>
  <c r="Q113" i="4" s="1"/>
  <c r="Q116" i="4" s="1"/>
  <c r="Q119" i="4" s="1"/>
  <c r="Q122" i="4" s="1"/>
  <c r="R233" i="4"/>
  <c r="AR171" i="4"/>
  <c r="AR172" i="4" s="1"/>
  <c r="AC209" i="4" l="1"/>
  <c r="AC210" i="4"/>
  <c r="AC211" i="4" s="1"/>
  <c r="AC212" i="4" s="1"/>
  <c r="Q130" i="4"/>
  <c r="Q135" i="4" s="1"/>
  <c r="Q136" i="4" s="1"/>
  <c r="Q124" i="4"/>
  <c r="AD207" i="4"/>
  <c r="Z223" i="4"/>
  <c r="Z224" i="4" s="1"/>
  <c r="Z225" i="4" s="1"/>
  <c r="Z226" i="4" s="1"/>
  <c r="Z93" i="4"/>
  <c r="R94" i="4"/>
  <c r="R95" i="4" s="1"/>
  <c r="R98" i="4" s="1"/>
  <c r="R150" i="4"/>
  <c r="U197" i="4"/>
  <c r="V193" i="4"/>
  <c r="V194" i="4"/>
  <c r="Z90" i="4"/>
  <c r="Z160" i="4"/>
  <c r="Z161" i="4" s="1"/>
  <c r="AD208" i="4" l="1"/>
  <c r="R102" i="4"/>
  <c r="S147" i="4"/>
  <c r="S148" i="4"/>
  <c r="R129" i="4"/>
  <c r="R121" i="4"/>
  <c r="R110" i="4"/>
  <c r="AA221" i="4"/>
  <c r="AA222" i="4"/>
  <c r="V92" i="4"/>
  <c r="V195" i="4"/>
  <c r="AA159" i="4"/>
  <c r="AA158" i="4"/>
  <c r="U198" i="4"/>
  <c r="R234" i="4"/>
  <c r="R236" i="4" s="1"/>
  <c r="R114" i="4" s="1"/>
  <c r="R237" i="4"/>
  <c r="R249" i="4" s="1"/>
  <c r="AD209" i="4"/>
  <c r="AD210" i="4" s="1"/>
  <c r="V196" i="4" l="1"/>
  <c r="W193" i="4" s="1"/>
  <c r="AD211" i="4"/>
  <c r="AD212" i="4" s="1"/>
  <c r="AE208" i="4"/>
  <c r="AE207" i="4"/>
  <c r="AE209" i="4" s="1"/>
  <c r="V197" i="4"/>
  <c r="AA223" i="4"/>
  <c r="AA224" i="4" s="1"/>
  <c r="AA225" i="4" s="1"/>
  <c r="AA226" i="4" s="1"/>
  <c r="AA93" i="4"/>
  <c r="S235" i="4"/>
  <c r="S233" i="4"/>
  <c r="R238" i="4"/>
  <c r="R258" i="4" s="1"/>
  <c r="R113" i="4" s="1"/>
  <c r="R116" i="4" s="1"/>
  <c r="R119" i="4" s="1"/>
  <c r="R122" i="4" s="1"/>
  <c r="R130" i="4" s="1"/>
  <c r="R135" i="4" s="1"/>
  <c r="R136" i="4" s="1"/>
  <c r="AA90" i="4"/>
  <c r="AA160" i="4"/>
  <c r="AA161" i="4" s="1"/>
  <c r="S101" i="4"/>
  <c r="S149" i="4"/>
  <c r="S89" i="4"/>
  <c r="W194" i="4" l="1"/>
  <c r="AB159" i="4"/>
  <c r="AB158" i="4"/>
  <c r="S94" i="4"/>
  <c r="S95" i="4" s="1"/>
  <c r="S98" i="4" s="1"/>
  <c r="W195" i="4"/>
  <c r="W92" i="4"/>
  <c r="S150" i="4"/>
  <c r="V198" i="4"/>
  <c r="AB221" i="4"/>
  <c r="AB222" i="4"/>
  <c r="R124" i="4"/>
  <c r="AE210" i="4"/>
  <c r="S102" i="4" l="1"/>
  <c r="W196" i="4"/>
  <c r="W197" i="4" s="1"/>
  <c r="X194" i="4"/>
  <c r="AB223" i="4"/>
  <c r="AB224" i="4" s="1"/>
  <c r="AB225" i="4" s="1"/>
  <c r="AB226" i="4" s="1"/>
  <c r="AB93" i="4"/>
  <c r="S110" i="4"/>
  <c r="S129" i="4"/>
  <c r="S121" i="4"/>
  <c r="T147" i="4"/>
  <c r="T148" i="4"/>
  <c r="AB90" i="4"/>
  <c r="AB160" i="4"/>
  <c r="AB161" i="4" s="1"/>
  <c r="AE211" i="4"/>
  <c r="AE212" i="4" s="1"/>
  <c r="AF208" i="4"/>
  <c r="AF207" i="4"/>
  <c r="S234" i="4"/>
  <c r="S236" i="4" s="1"/>
  <c r="S114" i="4" s="1"/>
  <c r="S237" i="4"/>
  <c r="X193" i="4" l="1"/>
  <c r="AC222" i="4"/>
  <c r="AC221" i="4"/>
  <c r="T235" i="4"/>
  <c r="T233" i="4"/>
  <c r="S238" i="4"/>
  <c r="S258" i="4" s="1"/>
  <c r="S113" i="4" s="1"/>
  <c r="S116" i="4" s="1"/>
  <c r="S119" i="4" s="1"/>
  <c r="S122" i="4" s="1"/>
  <c r="X92" i="4"/>
  <c r="X195" i="4"/>
  <c r="S249" i="4"/>
  <c r="AC159" i="4"/>
  <c r="AC158" i="4"/>
  <c r="AF209" i="4"/>
  <c r="AF210" i="4" s="1"/>
  <c r="T89" i="4"/>
  <c r="T101" i="4"/>
  <c r="T149" i="4"/>
  <c r="W198" i="4"/>
  <c r="X196" i="4" s="1"/>
  <c r="S130" i="4" l="1"/>
  <c r="S135" i="4" s="1"/>
  <c r="S136" i="4" s="1"/>
  <c r="S124" i="4"/>
  <c r="T94" i="4"/>
  <c r="AC93" i="4"/>
  <c r="AC223" i="4"/>
  <c r="AC224" i="4" s="1"/>
  <c r="AC225" i="4" s="1"/>
  <c r="AC226" i="4" s="1"/>
  <c r="AC90" i="4"/>
  <c r="AC160" i="4"/>
  <c r="AC161" i="4" s="1"/>
  <c r="X197" i="4"/>
  <c r="Y193" i="4"/>
  <c r="Y194" i="4"/>
  <c r="AF211" i="4"/>
  <c r="AF212" i="4" s="1"/>
  <c r="AG208" i="4"/>
  <c r="AG207" i="4"/>
  <c r="T150" i="4"/>
  <c r="AG209" i="4" l="1"/>
  <c r="T234" i="4"/>
  <c r="T236" i="4" s="1"/>
  <c r="T114" i="4" s="1"/>
  <c r="T237" i="4"/>
  <c r="T249" i="4" s="1"/>
  <c r="Y92" i="4"/>
  <c r="Y195" i="4"/>
  <c r="T102" i="4"/>
  <c r="AD222" i="4"/>
  <c r="AD221" i="4"/>
  <c r="X198" i="4"/>
  <c r="Y196" i="4" s="1"/>
  <c r="U147" i="4"/>
  <c r="U148" i="4"/>
  <c r="AG210" i="4"/>
  <c r="AD158" i="4"/>
  <c r="AD159" i="4"/>
  <c r="T95" i="4"/>
  <c r="T98" i="4" s="1"/>
  <c r="U89" i="4" l="1"/>
  <c r="U101" i="4"/>
  <c r="U149" i="4"/>
  <c r="AG211" i="4"/>
  <c r="AG212" i="4" s="1"/>
  <c r="AH207" i="4"/>
  <c r="AH208" i="4"/>
  <c r="T238" i="4"/>
  <c r="T258" i="4" s="1"/>
  <c r="T113" i="4" s="1"/>
  <c r="U235" i="4"/>
  <c r="U233" i="4"/>
  <c r="T121" i="4"/>
  <c r="T110" i="4"/>
  <c r="T129" i="4"/>
  <c r="Y197" i="4"/>
  <c r="Z193" i="4"/>
  <c r="Z194" i="4"/>
  <c r="AD90" i="4"/>
  <c r="AD160" i="4"/>
  <c r="AD161" i="4" s="1"/>
  <c r="AD93" i="4"/>
  <c r="AD223" i="4"/>
  <c r="AD224" i="4" s="1"/>
  <c r="AD225" i="4" s="1"/>
  <c r="AD226" i="4" s="1"/>
  <c r="AH209" i="4" l="1"/>
  <c r="AH210" i="4" s="1"/>
  <c r="AH211" i="4" s="1"/>
  <c r="AH212" i="4" s="1"/>
  <c r="T116" i="4"/>
  <c r="T119" i="4" s="1"/>
  <c r="T122" i="4" s="1"/>
  <c r="T130" i="4" s="1"/>
  <c r="T135" i="4" s="1"/>
  <c r="T136" i="4" s="1"/>
  <c r="U150" i="4"/>
  <c r="Z92" i="4"/>
  <c r="Z195" i="4"/>
  <c r="AE222" i="4"/>
  <c r="AE221" i="4"/>
  <c r="AE158" i="4"/>
  <c r="AE159" i="4"/>
  <c r="Y198" i="4"/>
  <c r="Z196" i="4" s="1"/>
  <c r="U94" i="4"/>
  <c r="U102" i="4" s="1"/>
  <c r="AI208" i="4" l="1"/>
  <c r="U95" i="4"/>
  <c r="U98" i="4" s="1"/>
  <c r="U121" i="4" s="1"/>
  <c r="AI207" i="4"/>
  <c r="AI209" i="4" s="1"/>
  <c r="T124" i="4"/>
  <c r="Z197" i="4"/>
  <c r="AA194" i="4"/>
  <c r="AA193" i="4"/>
  <c r="AE90" i="4"/>
  <c r="AE160" i="4"/>
  <c r="AE161" i="4" s="1"/>
  <c r="V148" i="4"/>
  <c r="V147" i="4"/>
  <c r="AE223" i="4"/>
  <c r="AE224" i="4" s="1"/>
  <c r="AE225" i="4" s="1"/>
  <c r="AE226" i="4" s="1"/>
  <c r="AE93" i="4"/>
  <c r="U237" i="4"/>
  <c r="U249" i="4" s="1"/>
  <c r="U234" i="4"/>
  <c r="U236" i="4" s="1"/>
  <c r="U114" i="4" s="1"/>
  <c r="AI210" i="4"/>
  <c r="U110" i="4" l="1"/>
  <c r="U129" i="4"/>
  <c r="V235" i="4"/>
  <c r="U238" i="4"/>
  <c r="U258" i="4" s="1"/>
  <c r="U113" i="4" s="1"/>
  <c r="U116" i="4" s="1"/>
  <c r="U119" i="4" s="1"/>
  <c r="U122" i="4" s="1"/>
  <c r="V233" i="4"/>
  <c r="V89" i="4"/>
  <c r="V101" i="4"/>
  <c r="V149" i="4"/>
  <c r="AA195" i="4"/>
  <c r="AA92" i="4"/>
  <c r="AF221" i="4"/>
  <c r="AF222" i="4"/>
  <c r="AI211" i="4"/>
  <c r="AI212" i="4" s="1"/>
  <c r="AJ208" i="4"/>
  <c r="AJ207" i="4"/>
  <c r="AF159" i="4"/>
  <c r="AF158" i="4"/>
  <c r="Z198" i="4"/>
  <c r="AA196" i="4" l="1"/>
  <c r="U130" i="4"/>
  <c r="U135" i="4" s="1"/>
  <c r="U136" i="4" s="1"/>
  <c r="U124" i="4"/>
  <c r="V150" i="4"/>
  <c r="AA197" i="4"/>
  <c r="AB193" i="4"/>
  <c r="AB194" i="4"/>
  <c r="V94" i="4"/>
  <c r="V95" i="4" s="1"/>
  <c r="V98" i="4" s="1"/>
  <c r="AF90" i="4"/>
  <c r="AF160" i="4"/>
  <c r="AF161" i="4" s="1"/>
  <c r="AJ209" i="4"/>
  <c r="AJ210" i="4" s="1"/>
  <c r="AF223" i="4"/>
  <c r="AF224" i="4" s="1"/>
  <c r="AF225" i="4" s="1"/>
  <c r="AF226" i="4" s="1"/>
  <c r="AF93" i="4"/>
  <c r="V102" i="4" l="1"/>
  <c r="AJ211" i="4"/>
  <c r="AJ212" i="4" s="1"/>
  <c r="AK207" i="4"/>
  <c r="AK208" i="4"/>
  <c r="W147" i="4"/>
  <c r="W148" i="4"/>
  <c r="V129" i="4"/>
  <c r="V121" i="4"/>
  <c r="V110" i="4"/>
  <c r="AG221" i="4"/>
  <c r="AG222" i="4"/>
  <c r="V237" i="4"/>
  <c r="V249" i="4" s="1"/>
  <c r="V234" i="4"/>
  <c r="V236" i="4" s="1"/>
  <c r="V114" i="4" s="1"/>
  <c r="AB92" i="4"/>
  <c r="AB195" i="4"/>
  <c r="AG159" i="4"/>
  <c r="AG158" i="4"/>
  <c r="AA198" i="4"/>
  <c r="AB196" i="4" l="1"/>
  <c r="AB197" i="4" s="1"/>
  <c r="AC194" i="4"/>
  <c r="AC193" i="4"/>
  <c r="W149" i="4"/>
  <c r="W101" i="4"/>
  <c r="W89" i="4"/>
  <c r="AK209" i="4"/>
  <c r="AK210" i="4" s="1"/>
  <c r="W233" i="4"/>
  <c r="W235" i="4"/>
  <c r="V238" i="4"/>
  <c r="V258" i="4" s="1"/>
  <c r="V113" i="4" s="1"/>
  <c r="V116" i="4" s="1"/>
  <c r="V119" i="4" s="1"/>
  <c r="V122" i="4" s="1"/>
  <c r="AG90" i="4"/>
  <c r="AG160" i="4"/>
  <c r="AG161" i="4" s="1"/>
  <c r="AG223" i="4"/>
  <c r="AG224" i="4" s="1"/>
  <c r="AG225" i="4" s="1"/>
  <c r="AG226" i="4" s="1"/>
  <c r="AG93" i="4"/>
  <c r="V130" i="4" l="1"/>
  <c r="V135" i="4" s="1"/>
  <c r="V136" i="4" s="1"/>
  <c r="V124" i="4"/>
  <c r="AH221" i="4"/>
  <c r="AH222" i="4"/>
  <c r="W94" i="4"/>
  <c r="W95" i="4" s="1"/>
  <c r="W98" i="4" s="1"/>
  <c r="AC195" i="4"/>
  <c r="AC92" i="4"/>
  <c r="AH159" i="4"/>
  <c r="AH158" i="4"/>
  <c r="AK211" i="4"/>
  <c r="AK212" i="4" s="1"/>
  <c r="AL208" i="4"/>
  <c r="AL207" i="4"/>
  <c r="W150" i="4"/>
  <c r="AB198" i="4"/>
  <c r="AC196" i="4" s="1"/>
  <c r="AL209" i="4" l="1"/>
  <c r="AC197" i="4"/>
  <c r="AD193" i="4"/>
  <c r="AD194" i="4"/>
  <c r="W121" i="4"/>
  <c r="W129" i="4"/>
  <c r="W110" i="4"/>
  <c r="W234" i="4"/>
  <c r="W236" i="4" s="1"/>
  <c r="W114" i="4" s="1"/>
  <c r="W237" i="4"/>
  <c r="AH223" i="4"/>
  <c r="AH224" i="4" s="1"/>
  <c r="AH225" i="4" s="1"/>
  <c r="AH226" i="4" s="1"/>
  <c r="AH93" i="4"/>
  <c r="X147" i="4"/>
  <c r="W249" i="4"/>
  <c r="X148" i="4"/>
  <c r="AL210" i="4"/>
  <c r="W102" i="4"/>
  <c r="AH90" i="4"/>
  <c r="AH160" i="4"/>
  <c r="AH161" i="4" s="1"/>
  <c r="X235" i="4" l="1"/>
  <c r="X233" i="4"/>
  <c r="W238" i="4"/>
  <c r="W258" i="4" s="1"/>
  <c r="W113" i="4" s="1"/>
  <c r="W116" i="4" s="1"/>
  <c r="W119" i="4" s="1"/>
  <c r="W122" i="4" s="1"/>
  <c r="X89" i="4"/>
  <c r="X101" i="4"/>
  <c r="X149" i="4"/>
  <c r="AL211" i="4"/>
  <c r="AL212" i="4" s="1"/>
  <c r="AM208" i="4"/>
  <c r="AM207" i="4"/>
  <c r="AI158" i="4"/>
  <c r="AI159" i="4"/>
  <c r="AD92" i="4"/>
  <c r="AD195" i="4"/>
  <c r="AI221" i="4"/>
  <c r="AI222" i="4"/>
  <c r="AC198" i="4"/>
  <c r="AM209" i="4" l="1"/>
  <c r="AM210" i="4" s="1"/>
  <c r="W130" i="4"/>
  <c r="W135" i="4" s="1"/>
  <c r="W136" i="4" s="1"/>
  <c r="W124" i="4"/>
  <c r="X150" i="4"/>
  <c r="AI90" i="4"/>
  <c r="AI160" i="4"/>
  <c r="AI161" i="4" s="1"/>
  <c r="AI93" i="4"/>
  <c r="AI223" i="4"/>
  <c r="AI224" i="4" s="1"/>
  <c r="AI225" i="4" s="1"/>
  <c r="AI226" i="4" s="1"/>
  <c r="AD196" i="4"/>
  <c r="X94" i="4"/>
  <c r="X102" i="4" s="1"/>
  <c r="AN208" i="4" l="1"/>
  <c r="AN207" i="4"/>
  <c r="AM211" i="4"/>
  <c r="AM212" i="4" s="1"/>
  <c r="AJ159" i="4"/>
  <c r="AJ158" i="4"/>
  <c r="Y147" i="4"/>
  <c r="Y148" i="4"/>
  <c r="X237" i="4"/>
  <c r="X234" i="4"/>
  <c r="X236" i="4" s="1"/>
  <c r="X114" i="4" s="1"/>
  <c r="AD197" i="4"/>
  <c r="AE193" i="4"/>
  <c r="AE194" i="4"/>
  <c r="X95" i="4"/>
  <c r="X98" i="4" s="1"/>
  <c r="AJ222" i="4"/>
  <c r="AJ221" i="4"/>
  <c r="AN209" i="4" l="1"/>
  <c r="AN210" i="4" s="1"/>
  <c r="AN211" i="4" s="1"/>
  <c r="AN212" i="4" s="1"/>
  <c r="AD198" i="4"/>
  <c r="AJ90" i="4"/>
  <c r="AJ160" i="4"/>
  <c r="AJ161" i="4" s="1"/>
  <c r="Y149" i="4"/>
  <c r="Y89" i="4"/>
  <c r="Y101" i="4"/>
  <c r="AE195" i="4"/>
  <c r="AE92" i="4"/>
  <c r="AO207" i="4"/>
  <c r="AO208" i="4"/>
  <c r="X110" i="4"/>
  <c r="X121" i="4"/>
  <c r="X129" i="4"/>
  <c r="AJ93" i="4"/>
  <c r="AJ223" i="4"/>
  <c r="AJ224" i="4" s="1"/>
  <c r="AJ225" i="4" s="1"/>
  <c r="AJ226" i="4" s="1"/>
  <c r="X238" i="4"/>
  <c r="X258" i="4" s="1"/>
  <c r="X113" i="4" s="1"/>
  <c r="Y233" i="4"/>
  <c r="Y235" i="4"/>
  <c r="X249" i="4"/>
  <c r="AO209" i="4" l="1"/>
  <c r="AK159" i="4"/>
  <c r="AK158" i="4"/>
  <c r="AO210" i="4"/>
  <c r="Y94" i="4"/>
  <c r="Y95" i="4" s="1"/>
  <c r="Y98" i="4" s="1"/>
  <c r="AE196" i="4"/>
  <c r="AK221" i="4"/>
  <c r="AK222" i="4"/>
  <c r="X116" i="4"/>
  <c r="X119" i="4" s="1"/>
  <c r="X122" i="4" s="1"/>
  <c r="X130" i="4" s="1"/>
  <c r="X135" i="4" s="1"/>
  <c r="X136" i="4" s="1"/>
  <c r="Y150" i="4"/>
  <c r="Y129" i="4" l="1"/>
  <c r="Y121" i="4"/>
  <c r="Y110" i="4"/>
  <c r="AE197" i="4"/>
  <c r="AF194" i="4"/>
  <c r="AF193" i="4"/>
  <c r="AO211" i="4"/>
  <c r="AO212" i="4" s="1"/>
  <c r="AP207" i="4"/>
  <c r="AP208" i="4"/>
  <c r="X124" i="4"/>
  <c r="AK223" i="4"/>
  <c r="AK224" i="4" s="1"/>
  <c r="AK225" i="4" s="1"/>
  <c r="AK226" i="4" s="1"/>
  <c r="AK93" i="4"/>
  <c r="Y237" i="4"/>
  <c r="Y249" i="4" s="1"/>
  <c r="Y234" i="4"/>
  <c r="Y236" i="4" s="1"/>
  <c r="Y114" i="4" s="1"/>
  <c r="AK90" i="4"/>
  <c r="AK160" i="4"/>
  <c r="AK161" i="4" s="1"/>
  <c r="Z148" i="4"/>
  <c r="Z147" i="4"/>
  <c r="Y102" i="4"/>
  <c r="AP209" i="4" l="1"/>
  <c r="Z89" i="4"/>
  <c r="Z101" i="4"/>
  <c r="Z149" i="4"/>
  <c r="AL221" i="4"/>
  <c r="AL222" i="4"/>
  <c r="AF195" i="4"/>
  <c r="AF92" i="4"/>
  <c r="AL158" i="4"/>
  <c r="AL159" i="4"/>
  <c r="AE198" i="4"/>
  <c r="AF196" i="4" s="1"/>
  <c r="AP210" i="4"/>
  <c r="Y238" i="4"/>
  <c r="Y258" i="4" s="1"/>
  <c r="Y113" i="4" s="1"/>
  <c r="Y116" i="4" s="1"/>
  <c r="Y119" i="4" s="1"/>
  <c r="Y122" i="4" s="1"/>
  <c r="Z235" i="4"/>
  <c r="Z233" i="4"/>
  <c r="Y130" i="4" l="1"/>
  <c r="Y135" i="4" s="1"/>
  <c r="Y136" i="4" s="1"/>
  <c r="Y124" i="4"/>
  <c r="AL90" i="4"/>
  <c r="AL160" i="4"/>
  <c r="AL161" i="4" s="1"/>
  <c r="AF197" i="4"/>
  <c r="AG193" i="4"/>
  <c r="AG194" i="4"/>
  <c r="AL93" i="4"/>
  <c r="AL223" i="4"/>
  <c r="AL224" i="4" s="1"/>
  <c r="AL225" i="4" s="1"/>
  <c r="AL226" i="4" s="1"/>
  <c r="Z94" i="4"/>
  <c r="Z95" i="4" s="1"/>
  <c r="Z98" i="4" s="1"/>
  <c r="AP211" i="4"/>
  <c r="AP212" i="4" s="1"/>
  <c r="AQ207" i="4"/>
  <c r="AQ208" i="4"/>
  <c r="Z150" i="4"/>
  <c r="Z110" i="4" l="1"/>
  <c r="Z129" i="4"/>
  <c r="Z121" i="4"/>
  <c r="AA147" i="4"/>
  <c r="AA148" i="4"/>
  <c r="AM159" i="4"/>
  <c r="AM158" i="4"/>
  <c r="Z237" i="4"/>
  <c r="Z249" i="4" s="1"/>
  <c r="Z234" i="4"/>
  <c r="Z236" i="4" s="1"/>
  <c r="Z114" i="4" s="1"/>
  <c r="AQ209" i="4"/>
  <c r="AQ210" i="4" s="1"/>
  <c r="Z102" i="4"/>
  <c r="AG92" i="4"/>
  <c r="AG195" i="4"/>
  <c r="AM222" i="4"/>
  <c r="AM221" i="4"/>
  <c r="AF198" i="4"/>
  <c r="AM93" i="4" l="1"/>
  <c r="AM223" i="4"/>
  <c r="AM224" i="4" s="1"/>
  <c r="AM225" i="4" s="1"/>
  <c r="AM226" i="4" s="1"/>
  <c r="AG196" i="4"/>
  <c r="Z238" i="4"/>
  <c r="Z258" i="4" s="1"/>
  <c r="Z113" i="4" s="1"/>
  <c r="Z116" i="4" s="1"/>
  <c r="Z119" i="4" s="1"/>
  <c r="Z122" i="4" s="1"/>
  <c r="Z130" i="4" s="1"/>
  <c r="Z135" i="4" s="1"/>
  <c r="Z136" i="4" s="1"/>
  <c r="AA235" i="4"/>
  <c r="AA233" i="4"/>
  <c r="AQ211" i="4"/>
  <c r="AQ212" i="4" s="1"/>
  <c r="AR207" i="4"/>
  <c r="AR209" i="4" s="1"/>
  <c r="AR208" i="4"/>
  <c r="AM90" i="4"/>
  <c r="AM160" i="4"/>
  <c r="AM161" i="4" s="1"/>
  <c r="AA149" i="4"/>
  <c r="AA89" i="4"/>
  <c r="AA101" i="4"/>
  <c r="AR210" i="4" l="1"/>
  <c r="AR211" i="4" s="1"/>
  <c r="AR212" i="4" s="1"/>
  <c r="AG197" i="4"/>
  <c r="AH194" i="4"/>
  <c r="AH193" i="4"/>
  <c r="AN159" i="4"/>
  <c r="AN158" i="4"/>
  <c r="Z124" i="4"/>
  <c r="AA94" i="4"/>
  <c r="AA95" i="4" s="1"/>
  <c r="AA98" i="4" s="1"/>
  <c r="AA150" i="4"/>
  <c r="AN221" i="4"/>
  <c r="AN222" i="4"/>
  <c r="AN93" i="4" l="1"/>
  <c r="AN223" i="4"/>
  <c r="AN224" i="4" s="1"/>
  <c r="AN225" i="4" s="1"/>
  <c r="AN226" i="4" s="1"/>
  <c r="AN90" i="4"/>
  <c r="AN160" i="4"/>
  <c r="AN161" i="4" s="1"/>
  <c r="AH92" i="4"/>
  <c r="AH195" i="4"/>
  <c r="AA110" i="4"/>
  <c r="AA121" i="4"/>
  <c r="AA129" i="4"/>
  <c r="AA234" i="4"/>
  <c r="AA236" i="4" s="1"/>
  <c r="AA114" i="4" s="1"/>
  <c r="AA237" i="4"/>
  <c r="AG198" i="4"/>
  <c r="AH196" i="4" s="1"/>
  <c r="AB147" i="4"/>
  <c r="AB148" i="4"/>
  <c r="AA102" i="4"/>
  <c r="AO158" i="4" l="1"/>
  <c r="AO159" i="4"/>
  <c r="AA238" i="4"/>
  <c r="AA258" i="4" s="1"/>
  <c r="AA113" i="4" s="1"/>
  <c r="AA116" i="4" s="1"/>
  <c r="AA119" i="4" s="1"/>
  <c r="AA122" i="4" s="1"/>
  <c r="AA130" i="4" s="1"/>
  <c r="AA135" i="4" s="1"/>
  <c r="AA136" i="4" s="1"/>
  <c r="AB233" i="4"/>
  <c r="AB235" i="4"/>
  <c r="AO222" i="4"/>
  <c r="AO221" i="4"/>
  <c r="AH197" i="4"/>
  <c r="AI193" i="4"/>
  <c r="AI194" i="4"/>
  <c r="AB89" i="4"/>
  <c r="AB149" i="4"/>
  <c r="AB101" i="4"/>
  <c r="AA249" i="4"/>
  <c r="AB94" i="4" l="1"/>
  <c r="AB95" i="4"/>
  <c r="AB98" i="4" s="1"/>
  <c r="AO223" i="4"/>
  <c r="AO224" i="4" s="1"/>
  <c r="AO225" i="4" s="1"/>
  <c r="AO226" i="4" s="1"/>
  <c r="AO93" i="4"/>
  <c r="AI92" i="4"/>
  <c r="AI195" i="4"/>
  <c r="AO90" i="4"/>
  <c r="AO160" i="4"/>
  <c r="AO161" i="4" s="1"/>
  <c r="AB150" i="4"/>
  <c r="AH198" i="4"/>
  <c r="AI196" i="4" s="1"/>
  <c r="AA124" i="4"/>
  <c r="AB121" i="4" l="1"/>
  <c r="AB110" i="4"/>
  <c r="AB129" i="4"/>
  <c r="AP222" i="4"/>
  <c r="AP221" i="4"/>
  <c r="AB234" i="4"/>
  <c r="AB236" i="4" s="1"/>
  <c r="AB114" i="4" s="1"/>
  <c r="AB237" i="4"/>
  <c r="AB249" i="4" s="1"/>
  <c r="AI197" i="4"/>
  <c r="AJ193" i="4"/>
  <c r="AJ194" i="4"/>
  <c r="AC147" i="4"/>
  <c r="AC148" i="4"/>
  <c r="AP158" i="4"/>
  <c r="AP159" i="4"/>
  <c r="AB102" i="4"/>
  <c r="AJ195" i="4" l="1"/>
  <c r="AJ92" i="4"/>
  <c r="AP93" i="4"/>
  <c r="AP223" i="4"/>
  <c r="AP224" i="4" s="1"/>
  <c r="AP225" i="4" s="1"/>
  <c r="AP226" i="4" s="1"/>
  <c r="AI198" i="4"/>
  <c r="AJ196" i="4" s="1"/>
  <c r="AP90" i="4"/>
  <c r="AP160" i="4"/>
  <c r="AP161" i="4" s="1"/>
  <c r="AC101" i="4"/>
  <c r="AC89" i="4"/>
  <c r="AC149" i="4"/>
  <c r="AC233" i="4"/>
  <c r="AC235" i="4"/>
  <c r="AB238" i="4"/>
  <c r="AB258" i="4" s="1"/>
  <c r="AB113" i="4" s="1"/>
  <c r="AB116" i="4" s="1"/>
  <c r="AB119" i="4" s="1"/>
  <c r="AB122" i="4" s="1"/>
  <c r="AB130" i="4" l="1"/>
  <c r="AB135" i="4" s="1"/>
  <c r="AB136" i="4" s="1"/>
  <c r="AB124" i="4"/>
  <c r="AJ197" i="4"/>
  <c r="AK194" i="4"/>
  <c r="AK193" i="4"/>
  <c r="AQ159" i="4"/>
  <c r="AQ158" i="4"/>
  <c r="AC150" i="4"/>
  <c r="AC94" i="4"/>
  <c r="AC95" i="4" s="1"/>
  <c r="AC98" i="4" s="1"/>
  <c r="AQ221" i="4"/>
  <c r="AQ222" i="4"/>
  <c r="AC102" i="4" l="1"/>
  <c r="AQ90" i="4"/>
  <c r="AQ160" i="4"/>
  <c r="AQ161" i="4" s="1"/>
  <c r="AJ198" i="4"/>
  <c r="AD147" i="4"/>
  <c r="AD148" i="4"/>
  <c r="AQ93" i="4"/>
  <c r="AQ223" i="4"/>
  <c r="AQ224" i="4" s="1"/>
  <c r="AQ225" i="4" s="1"/>
  <c r="AQ226" i="4" s="1"/>
  <c r="AC110" i="4"/>
  <c r="AC121" i="4"/>
  <c r="AC129" i="4"/>
  <c r="AC237" i="4"/>
  <c r="AC234" i="4"/>
  <c r="AC236" i="4" s="1"/>
  <c r="AC114" i="4" s="1"/>
  <c r="AK92" i="4"/>
  <c r="AK195" i="4"/>
  <c r="AK196" i="4" l="1"/>
  <c r="AD233" i="4"/>
  <c r="AC238" i="4"/>
  <c r="AC258" i="4" s="1"/>
  <c r="AC113" i="4" s="1"/>
  <c r="AC116" i="4" s="1"/>
  <c r="AC119" i="4" s="1"/>
  <c r="AC122" i="4" s="1"/>
  <c r="AD235" i="4"/>
  <c r="AR221" i="4"/>
  <c r="AR222" i="4"/>
  <c r="AD149" i="4"/>
  <c r="AD89" i="4"/>
  <c r="AD101" i="4"/>
  <c r="AR158" i="4"/>
  <c r="AR159" i="4"/>
  <c r="AC249" i="4"/>
  <c r="AC130" i="4" l="1"/>
  <c r="AC135" i="4" s="1"/>
  <c r="AC136" i="4" s="1"/>
  <c r="AC124" i="4"/>
  <c r="AR93" i="4"/>
  <c r="AR223" i="4"/>
  <c r="AR224" i="4" s="1"/>
  <c r="AR225" i="4" s="1"/>
  <c r="AR226" i="4" s="1"/>
  <c r="AD94" i="4"/>
  <c r="AD102" i="4" s="1"/>
  <c r="AD150" i="4"/>
  <c r="AK197" i="4"/>
  <c r="AL193" i="4"/>
  <c r="AL194" i="4"/>
  <c r="AR90" i="4"/>
  <c r="AR160" i="4"/>
  <c r="AR161" i="4" s="1"/>
  <c r="AD95" i="4" l="1"/>
  <c r="AD98" i="4" s="1"/>
  <c r="AD121" i="4" s="1"/>
  <c r="AL92" i="4"/>
  <c r="AL195" i="4"/>
  <c r="AD129" i="4"/>
  <c r="AK198" i="4"/>
  <c r="AD234" i="4"/>
  <c r="AD236" i="4" s="1"/>
  <c r="AD114" i="4" s="1"/>
  <c r="AD237" i="4"/>
  <c r="AD249" i="4" s="1"/>
  <c r="AE148" i="4"/>
  <c r="AE147" i="4"/>
  <c r="AL196" i="4" l="1"/>
  <c r="AL197" i="4" s="1"/>
  <c r="AD110" i="4"/>
  <c r="AE101" i="4"/>
  <c r="AE149" i="4"/>
  <c r="AE89" i="4"/>
  <c r="AM193" i="4"/>
  <c r="AE233" i="4"/>
  <c r="AE235" i="4"/>
  <c r="AD238" i="4"/>
  <c r="AD258" i="4" s="1"/>
  <c r="AD113" i="4" s="1"/>
  <c r="AD116" i="4" s="1"/>
  <c r="AD119" i="4" s="1"/>
  <c r="AD122" i="4" s="1"/>
  <c r="AM194" i="4" l="1"/>
  <c r="AD130" i="4"/>
  <c r="AD135" i="4" s="1"/>
  <c r="AD136" i="4" s="1"/>
  <c r="AD124" i="4"/>
  <c r="AL198" i="4"/>
  <c r="AM195" i="4"/>
  <c r="AM92" i="4"/>
  <c r="AE150" i="4"/>
  <c r="AE94" i="4"/>
  <c r="AE95" i="4" s="1"/>
  <c r="AE98" i="4" s="1"/>
  <c r="AM196" i="4" l="1"/>
  <c r="AN194" i="4" s="1"/>
  <c r="AE110" i="4"/>
  <c r="AE121" i="4"/>
  <c r="AE129" i="4"/>
  <c r="AM197" i="4"/>
  <c r="AF147" i="4"/>
  <c r="AF148" i="4"/>
  <c r="AE237" i="4"/>
  <c r="AE234" i="4"/>
  <c r="AE236" i="4" s="1"/>
  <c r="AE114" i="4" s="1"/>
  <c r="AE102" i="4"/>
  <c r="AN193" i="4" l="1"/>
  <c r="AF233" i="4"/>
  <c r="AF235" i="4"/>
  <c r="AE238" i="4"/>
  <c r="AE258" i="4" s="1"/>
  <c r="AE113" i="4" s="1"/>
  <c r="AE116" i="4" s="1"/>
  <c r="AE119" i="4" s="1"/>
  <c r="AE122" i="4" s="1"/>
  <c r="AF101" i="4"/>
  <c r="AF89" i="4"/>
  <c r="AF149" i="4"/>
  <c r="AM198" i="4"/>
  <c r="AE249" i="4"/>
  <c r="AN195" i="4"/>
  <c r="AN92" i="4"/>
  <c r="AE130" i="4" l="1"/>
  <c r="AE135" i="4" s="1"/>
  <c r="AE136" i="4" s="1"/>
  <c r="AE124" i="4"/>
  <c r="AN196" i="4"/>
  <c r="AF150" i="4"/>
  <c r="AF94" i="4"/>
  <c r="AF234" i="4" l="1"/>
  <c r="AF236" i="4" s="1"/>
  <c r="AF114" i="4" s="1"/>
  <c r="AF237" i="4"/>
  <c r="AF102" i="4"/>
  <c r="AF95" i="4"/>
  <c r="AF98" i="4" s="1"/>
  <c r="AN197" i="4"/>
  <c r="AO193" i="4"/>
  <c r="AO194" i="4"/>
  <c r="AG148" i="4"/>
  <c r="AG147" i="4"/>
  <c r="AG89" i="4" l="1"/>
  <c r="AG101" i="4"/>
  <c r="AG149" i="4"/>
  <c r="AF238" i="4"/>
  <c r="AF258" i="4" s="1"/>
  <c r="AF113" i="4" s="1"/>
  <c r="AG233" i="4"/>
  <c r="AG235" i="4"/>
  <c r="AF129" i="4"/>
  <c r="AF110" i="4"/>
  <c r="AF121" i="4"/>
  <c r="AF249" i="4"/>
  <c r="AO92" i="4"/>
  <c r="AO195" i="4"/>
  <c r="AN198" i="4"/>
  <c r="AO196" i="4" l="1"/>
  <c r="AP194" i="4" s="1"/>
  <c r="AG150" i="4"/>
  <c r="AF116" i="4"/>
  <c r="AF119" i="4" s="1"/>
  <c r="AF122" i="4" s="1"/>
  <c r="AF130" i="4" s="1"/>
  <c r="AF135" i="4" s="1"/>
  <c r="AF136" i="4" s="1"/>
  <c r="AP193" i="4"/>
  <c r="AG94" i="4"/>
  <c r="AG95" i="4" s="1"/>
  <c r="AG98" i="4" s="1"/>
  <c r="AO197" i="4" l="1"/>
  <c r="AF124" i="4"/>
  <c r="AG121" i="4"/>
  <c r="AG129" i="4"/>
  <c r="AG110" i="4"/>
  <c r="AH147" i="4"/>
  <c r="AH148" i="4"/>
  <c r="AP92" i="4"/>
  <c r="AP195" i="4"/>
  <c r="AG234" i="4"/>
  <c r="AG236" i="4" s="1"/>
  <c r="AG114" i="4" s="1"/>
  <c r="AG237" i="4"/>
  <c r="AG249" i="4" s="1"/>
  <c r="AG102" i="4"/>
  <c r="AO198" i="4"/>
  <c r="AP196" i="4" s="1"/>
  <c r="AH235" i="4" l="1"/>
  <c r="AH233" i="4"/>
  <c r="AG238" i="4"/>
  <c r="AG258" i="4" s="1"/>
  <c r="AG113" i="4" s="1"/>
  <c r="AG116" i="4" s="1"/>
  <c r="AG119" i="4" s="1"/>
  <c r="AG122" i="4" s="1"/>
  <c r="AP197" i="4"/>
  <c r="AQ194" i="4"/>
  <c r="AQ193" i="4"/>
  <c r="AH149" i="4"/>
  <c r="AH89" i="4"/>
  <c r="AH101" i="4"/>
  <c r="AG130" i="4" l="1"/>
  <c r="AG135" i="4" s="1"/>
  <c r="AG136" i="4" s="1"/>
  <c r="AG124" i="4"/>
  <c r="AH94" i="4"/>
  <c r="AH102" i="4" s="1"/>
  <c r="AQ195" i="4"/>
  <c r="AQ92" i="4"/>
  <c r="AH150" i="4"/>
  <c r="AP198" i="4"/>
  <c r="AQ196" i="4" l="1"/>
  <c r="AH95" i="4"/>
  <c r="AH98" i="4" s="1"/>
  <c r="AH121" i="4" s="1"/>
  <c r="AI147" i="4"/>
  <c r="AI148" i="4"/>
  <c r="AQ197" i="4"/>
  <c r="AR193" i="4"/>
  <c r="AR194" i="4"/>
  <c r="AH237" i="4"/>
  <c r="AH234" i="4"/>
  <c r="AH236" i="4" s="1"/>
  <c r="AH114" i="4" s="1"/>
  <c r="AH110" i="4"/>
  <c r="AH129" i="4" l="1"/>
  <c r="AI235" i="4"/>
  <c r="AH238" i="4"/>
  <c r="AH258" i="4" s="1"/>
  <c r="AH113" i="4" s="1"/>
  <c r="AH116" i="4" s="1"/>
  <c r="AH119" i="4" s="1"/>
  <c r="AH122" i="4" s="1"/>
  <c r="AH130" i="4" s="1"/>
  <c r="AH135" i="4" s="1"/>
  <c r="AH136" i="4" s="1"/>
  <c r="AI233" i="4"/>
  <c r="AH249" i="4"/>
  <c r="AR195" i="4"/>
  <c r="AR92" i="4"/>
  <c r="AQ198" i="4"/>
  <c r="AI149" i="4"/>
  <c r="AI101" i="4"/>
  <c r="AI89" i="4"/>
  <c r="AR196" i="4" l="1"/>
  <c r="AR197" i="4" s="1"/>
  <c r="AH124" i="4"/>
  <c r="AI150" i="4"/>
  <c r="AI94" i="4"/>
  <c r="AI95" i="4" s="1"/>
  <c r="AI98" i="4" s="1"/>
  <c r="AJ148" i="4" l="1"/>
  <c r="AJ147" i="4"/>
  <c r="AI110" i="4"/>
  <c r="AI121" i="4"/>
  <c r="AI129" i="4"/>
  <c r="AI237" i="4"/>
  <c r="AI249" i="4" s="1"/>
  <c r="AI234" i="4"/>
  <c r="AI236" i="4" s="1"/>
  <c r="AI114" i="4" s="1"/>
  <c r="AI102" i="4"/>
  <c r="AR198" i="4"/>
  <c r="AJ235" i="4" l="1"/>
  <c r="AI238" i="4"/>
  <c r="AI258" i="4" s="1"/>
  <c r="AI113" i="4" s="1"/>
  <c r="AI116" i="4" s="1"/>
  <c r="AI119" i="4" s="1"/>
  <c r="AI122" i="4" s="1"/>
  <c r="AJ233" i="4"/>
  <c r="AJ101" i="4"/>
  <c r="AJ89" i="4"/>
  <c r="AJ149" i="4"/>
  <c r="AI130" i="4" l="1"/>
  <c r="AI135" i="4" s="1"/>
  <c r="AI136" i="4" s="1"/>
  <c r="AI124" i="4"/>
  <c r="AJ94" i="4"/>
  <c r="AJ102" i="4" s="1"/>
  <c r="AJ150" i="4"/>
  <c r="AK147" i="4" l="1"/>
  <c r="AK148" i="4"/>
  <c r="AJ234" i="4"/>
  <c r="AJ236" i="4" s="1"/>
  <c r="AJ114" i="4" s="1"/>
  <c r="AJ237" i="4"/>
  <c r="AJ249" i="4" s="1"/>
  <c r="AJ95" i="4"/>
  <c r="AJ98" i="4" s="1"/>
  <c r="AJ110" i="4" l="1"/>
  <c r="AJ129" i="4"/>
  <c r="AJ121" i="4"/>
  <c r="AK235" i="4"/>
  <c r="AJ238" i="4"/>
  <c r="AJ258" i="4" s="1"/>
  <c r="AJ113" i="4" s="1"/>
  <c r="AK233" i="4"/>
  <c r="AK149" i="4"/>
  <c r="AK89" i="4"/>
  <c r="AK101" i="4"/>
  <c r="AK94" i="4" l="1"/>
  <c r="AK95" i="4" s="1"/>
  <c r="AK98" i="4" s="1"/>
  <c r="AK150" i="4"/>
  <c r="AJ116" i="4"/>
  <c r="AJ119" i="4" s="1"/>
  <c r="AJ122" i="4" s="1"/>
  <c r="AJ130" i="4" s="1"/>
  <c r="AJ135" i="4" s="1"/>
  <c r="AJ136" i="4" s="1"/>
  <c r="AL147" i="4" l="1"/>
  <c r="AL148" i="4"/>
  <c r="AJ124" i="4"/>
  <c r="AK110" i="4"/>
  <c r="AK121" i="4"/>
  <c r="AK129" i="4"/>
  <c r="AK234" i="4"/>
  <c r="AK236" i="4" s="1"/>
  <c r="AK114" i="4" s="1"/>
  <c r="AK237" i="4"/>
  <c r="AK102" i="4"/>
  <c r="AL235" i="4" l="1"/>
  <c r="AK238" i="4"/>
  <c r="AK258" i="4" s="1"/>
  <c r="AK113" i="4" s="1"/>
  <c r="AK116" i="4" s="1"/>
  <c r="AK119" i="4" s="1"/>
  <c r="AK122" i="4" s="1"/>
  <c r="AL233" i="4"/>
  <c r="AK249" i="4"/>
  <c r="AL101" i="4"/>
  <c r="AL89" i="4"/>
  <c r="AL149" i="4"/>
  <c r="AK130" i="4" l="1"/>
  <c r="AK135" i="4" s="1"/>
  <c r="AK136" i="4" s="1"/>
  <c r="AK124" i="4"/>
  <c r="AL150" i="4"/>
  <c r="AL94" i="4"/>
  <c r="AL95" i="4" s="1"/>
  <c r="AL98" i="4" s="1"/>
  <c r="AM147" i="4" l="1"/>
  <c r="AM148" i="4"/>
  <c r="AL234" i="4"/>
  <c r="AL236" i="4" s="1"/>
  <c r="AL114" i="4" s="1"/>
  <c r="AL237" i="4"/>
  <c r="AL249" i="4" s="1"/>
  <c r="AL121" i="4"/>
  <c r="AL129" i="4"/>
  <c r="AL110" i="4"/>
  <c r="AL102" i="4"/>
  <c r="AM235" i="4" l="1"/>
  <c r="AL238" i="4"/>
  <c r="AL258" i="4" s="1"/>
  <c r="AL113" i="4" s="1"/>
  <c r="AL116" i="4" s="1"/>
  <c r="AL119" i="4" s="1"/>
  <c r="AL122" i="4" s="1"/>
  <c r="AM233" i="4"/>
  <c r="AM149" i="4"/>
  <c r="AM89" i="4"/>
  <c r="AM101" i="4"/>
  <c r="AL130" i="4" l="1"/>
  <c r="AL135" i="4" s="1"/>
  <c r="AL136" i="4" s="1"/>
  <c r="AL124" i="4"/>
  <c r="AM94" i="4"/>
  <c r="AM102" i="4" s="1"/>
  <c r="AM150" i="4"/>
  <c r="AM95" i="4" l="1"/>
  <c r="AM98" i="4" s="1"/>
  <c r="AM237" i="4"/>
  <c r="AM249" i="4" s="1"/>
  <c r="AM234" i="4"/>
  <c r="AM236" i="4" s="1"/>
  <c r="AM114" i="4" s="1"/>
  <c r="AN147" i="4"/>
  <c r="AN148" i="4"/>
  <c r="AN89" i="4" l="1"/>
  <c r="AN101" i="4"/>
  <c r="AN149" i="4"/>
  <c r="AN233" i="4"/>
  <c r="AM238" i="4"/>
  <c r="AM258" i="4" s="1"/>
  <c r="AM113" i="4" s="1"/>
  <c r="AN235" i="4"/>
  <c r="AM129" i="4"/>
  <c r="AM110" i="4"/>
  <c r="AM121" i="4"/>
  <c r="AM116" i="4" l="1"/>
  <c r="AM119" i="4" s="1"/>
  <c r="AM122" i="4" s="1"/>
  <c r="AM130" i="4" s="1"/>
  <c r="AM135" i="4" s="1"/>
  <c r="AM136" i="4" s="1"/>
  <c r="AN150" i="4"/>
  <c r="AN94" i="4"/>
  <c r="AN95" i="4" s="1"/>
  <c r="AN98" i="4" s="1"/>
  <c r="AM124" i="4" l="1"/>
  <c r="AO147" i="4"/>
  <c r="AO148" i="4"/>
  <c r="AN110" i="4"/>
  <c r="AN121" i="4"/>
  <c r="AN129" i="4"/>
  <c r="AN237" i="4"/>
  <c r="AN234" i="4"/>
  <c r="AN236" i="4" s="1"/>
  <c r="AN114" i="4" s="1"/>
  <c r="AN102" i="4"/>
  <c r="AO235" i="4" l="1"/>
  <c r="AN238" i="4"/>
  <c r="AN258" i="4" s="1"/>
  <c r="AN113" i="4" s="1"/>
  <c r="AN116" i="4" s="1"/>
  <c r="AN119" i="4" s="1"/>
  <c r="AN122" i="4" s="1"/>
  <c r="AN130" i="4" s="1"/>
  <c r="AN135" i="4" s="1"/>
  <c r="AN136" i="4" s="1"/>
  <c r="AO233" i="4"/>
  <c r="AO101" i="4"/>
  <c r="AO149" i="4"/>
  <c r="AO89" i="4"/>
  <c r="AN249" i="4"/>
  <c r="AN124" i="4" l="1"/>
  <c r="AO94" i="4"/>
  <c r="AO95" i="4" s="1"/>
  <c r="AO98" i="4" s="1"/>
  <c r="AO150" i="4"/>
  <c r="AO121" i="4" l="1"/>
  <c r="AO110" i="4"/>
  <c r="AO129" i="4"/>
  <c r="AO234" i="4"/>
  <c r="AO236" i="4" s="1"/>
  <c r="AO114" i="4" s="1"/>
  <c r="AO237" i="4"/>
  <c r="AO249" i="4" s="1"/>
  <c r="AP147" i="4"/>
  <c r="AP148" i="4"/>
  <c r="AO102" i="4"/>
  <c r="AP149" i="4" l="1"/>
  <c r="AP89" i="4"/>
  <c r="AP101" i="4"/>
  <c r="AP235" i="4"/>
  <c r="AO238" i="4"/>
  <c r="AO258" i="4" s="1"/>
  <c r="AO113" i="4" s="1"/>
  <c r="AO116" i="4" s="1"/>
  <c r="AO119" i="4" s="1"/>
  <c r="AO122" i="4" s="1"/>
  <c r="AP233" i="4"/>
  <c r="AO130" i="4" l="1"/>
  <c r="AO135" i="4" s="1"/>
  <c r="AO136" i="4" s="1"/>
  <c r="AO124" i="4"/>
  <c r="AP150" i="4"/>
  <c r="AP94" i="4"/>
  <c r="AP102" i="4" s="1"/>
  <c r="AP95" i="4" l="1"/>
  <c r="AP98" i="4" s="1"/>
  <c r="AP110" i="4" s="1"/>
  <c r="AQ148" i="4"/>
  <c r="AQ147" i="4"/>
  <c r="AP129" i="4"/>
  <c r="AP234" i="4"/>
  <c r="AP236" i="4" s="1"/>
  <c r="AP114" i="4" s="1"/>
  <c r="AP237" i="4"/>
  <c r="AP249" i="4" s="1"/>
  <c r="AP121" i="4" l="1"/>
  <c r="AQ89" i="4"/>
  <c r="AQ101" i="4"/>
  <c r="AQ149" i="4"/>
  <c r="AQ235" i="4"/>
  <c r="AQ233" i="4"/>
  <c r="AP238" i="4"/>
  <c r="AP258" i="4" s="1"/>
  <c r="AP113" i="4" s="1"/>
  <c r="AP116" i="4" s="1"/>
  <c r="AP119" i="4" s="1"/>
  <c r="AP122" i="4" s="1"/>
  <c r="AP130" i="4" l="1"/>
  <c r="AP135" i="4" s="1"/>
  <c r="AP136" i="4" s="1"/>
  <c r="AP124" i="4"/>
  <c r="AQ94" i="4"/>
  <c r="AQ150" i="4"/>
  <c r="AQ237" i="4" l="1"/>
  <c r="AQ249" i="4" s="1"/>
  <c r="AQ234" i="4"/>
  <c r="AQ236" i="4" s="1"/>
  <c r="AQ114" i="4" s="1"/>
  <c r="AR148" i="4"/>
  <c r="AR147" i="4"/>
  <c r="AQ102" i="4"/>
  <c r="AQ95" i="4"/>
  <c r="AQ98" i="4" s="1"/>
  <c r="AQ110" i="4" l="1"/>
  <c r="AQ129" i="4"/>
  <c r="AQ121" i="4"/>
  <c r="AR149" i="4"/>
  <c r="AR101" i="4"/>
  <c r="AR89" i="4"/>
  <c r="AR235" i="4"/>
  <c r="AQ238" i="4"/>
  <c r="AQ258" i="4" s="1"/>
  <c r="AQ113" i="4" s="1"/>
  <c r="AR233" i="4"/>
  <c r="AR150" i="4" l="1"/>
  <c r="AR94" i="4"/>
  <c r="AR102" i="4" s="1"/>
  <c r="AQ116" i="4"/>
  <c r="AQ119" i="4" s="1"/>
  <c r="AQ122" i="4" s="1"/>
  <c r="AQ130" i="4" s="1"/>
  <c r="AQ135" i="4" s="1"/>
  <c r="AQ136" i="4" s="1"/>
  <c r="AR95" i="4" l="1"/>
  <c r="AR98" i="4" s="1"/>
  <c r="AR129" i="4" s="1"/>
  <c r="AR234" i="4"/>
  <c r="AR236" i="4" s="1"/>
  <c r="AR114" i="4" s="1"/>
  <c r="AR237" i="4"/>
  <c r="AR238" i="4" s="1"/>
  <c r="AR258" i="4" s="1"/>
  <c r="AR113" i="4" s="1"/>
  <c r="AQ124" i="4"/>
  <c r="AR110" i="4" l="1"/>
  <c r="AR121" i="4"/>
  <c r="AR116" i="4"/>
  <c r="AR119" i="4" s="1"/>
  <c r="AR122" i="4" s="1"/>
  <c r="AR130" i="4" s="1"/>
  <c r="AR135" i="4" s="1"/>
  <c r="AR136" i="4" s="1"/>
  <c r="AR249" i="4"/>
  <c r="AR124" i="4" l="1"/>
</calcChain>
</file>

<file path=xl/comments1.xml><?xml version="1.0" encoding="utf-8"?>
<comments xmlns="http://schemas.openxmlformats.org/spreadsheetml/2006/main">
  <authors>
    <author>Jennifer Vertrees</author>
    <author>Pat Thomson</author>
  </authors>
  <commentList>
    <comment ref="B5" authorId="0" shapeId="0">
      <text>
        <r>
          <rPr>
            <sz val="8"/>
            <color indexed="81"/>
            <rFont val="Tahoma"/>
            <family val="2"/>
          </rPr>
          <t>These are net rents.  Utility allowances have been deducted.</t>
        </r>
      </text>
    </comment>
    <comment ref="I12" authorId="1" shapeId="0">
      <text>
        <r>
          <rPr>
            <sz val="8"/>
            <color indexed="81"/>
            <rFont val="Tahoma"/>
            <family val="2"/>
          </rPr>
          <t xml:space="preserve">Stabilized vacancy for Year 3 and beyond.
</t>
        </r>
      </text>
    </comment>
    <comment ref="B24" authorId="0" shapeId="0">
      <text>
        <r>
          <rPr>
            <sz val="8"/>
            <color indexed="81"/>
            <rFont val="Tahoma"/>
            <family val="2"/>
          </rPr>
          <t>This could be payments for tenant contributions including comman area utilities and maintenance, etc.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This income can come from laundry facilities, garage rental . . . Anything you would receive $ from in addition to the rents</t>
        </r>
      </text>
    </comment>
  </commentList>
</comments>
</file>

<file path=xl/comments2.xml><?xml version="1.0" encoding="utf-8"?>
<comments xmlns="http://schemas.openxmlformats.org/spreadsheetml/2006/main">
  <authors>
    <author>Pat Thomson</author>
    <author>Jennifer Vertrees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 xml:space="preserve">Percent of commercial space in building.
</t>
        </r>
      </text>
    </comment>
    <comment ref="J4" authorId="0" shapeId="0">
      <text>
        <r>
          <rPr>
            <b/>
            <sz val="8"/>
            <color indexed="81"/>
            <rFont val="Tahoma"/>
            <family val="2"/>
          </rPr>
          <t>Enter 1 if eligible for RTC.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Enter year of sale, between 1 and 40.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>Investor pay in rate.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Enter cap rate in year of sale, default is 10%.  Range from 8% to 12%.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Enter cost of sale, including sales commission, from 0% to 10%.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 shapeId="0">
      <text>
        <r>
          <rPr>
            <sz val="8"/>
            <color indexed="81"/>
            <rFont val="Tahoma"/>
            <family val="2"/>
          </rPr>
          <t>35% is default.  Can be changed if project calls for it.</t>
        </r>
      </text>
    </comment>
    <comment ref="J11" authorId="1" shapeId="0">
      <text>
        <r>
          <rPr>
            <sz val="8"/>
            <color indexed="81"/>
            <rFont val="Tahoma"/>
            <family val="2"/>
          </rPr>
          <t>varies from 4%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Percentage of low income occupants.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1" shapeId="0">
      <text>
        <r>
          <rPr>
            <sz val="8"/>
            <color indexed="81"/>
            <rFont val="Tahoma"/>
            <family val="2"/>
          </rPr>
          <t>varies from 9%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Enter 1 if building acquisition eligible for 4% credit. Property owned by pevious owner for 10 years or more.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If located in a difficult to develop or qualified census tract.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Typical investors are corporations.  Typical corporate tax rate is 35%.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Percentage ownership by limited partners.  Typical is 99% to 99.99%.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Select one of the 3 options below for pricing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Enter sale rate 
per dollar of LIHTC.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Enter investor's required IRR from 8 to 14%.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Enter dollar amount of investor equity if 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Enter bank's DCR, from 1.1 to 1.2.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Enter Loan To Value Ratio.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>Enter current cap rate, default is 10%, range from 8% to 12%.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>Select one of the 3 options for calculating bank debt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>Enter amount of bank loan committed.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>Public or private sector loan with only interest payments made.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Public or private sector loan with only interest payments made.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Public sector loan where principal and interest payments are deferred until specified year, usually when cash flow allows payment.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</rPr>
          <t>Public sector loan where principal and interest payments are deferred until specified year, usually when cash flow allows payment.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Deferred payment of developer fee.  May be up to 75% of fee and may carry no interest.  Usually 10 year term or less.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</rPr>
          <t>Public sector loan where payments are based on a percentage of available cash flow.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>Public sector or foundation grants, not included in tax credit basis.</t>
        </r>
      </text>
    </comment>
    <comment ref="B49" authorId="0" shapeId="0">
      <text>
        <r>
          <rPr>
            <b/>
            <sz val="8"/>
            <color indexed="81"/>
            <rFont val="Tahoma"/>
            <family val="2"/>
          </rPr>
          <t>Public sector or foundation grants, not included in tax credit basis.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>
      <text>
        <r>
          <rPr>
            <b/>
            <sz val="8"/>
            <color indexed="81"/>
            <rFont val="Tahoma"/>
            <family val="2"/>
          </rPr>
          <t>If positive, the amount of funds needed to complete the project.  If negative, excess of funds.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</rPr>
          <t>Cash flow of first five years of project.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Investors actual Internal Rate of Return.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 Thomson</author>
  </authors>
  <commentList>
    <comment ref="C26" authorId="0" shapeId="0">
      <text>
        <r>
          <rPr>
            <sz val="8"/>
            <color indexed="81"/>
            <rFont val="Tahoma"/>
            <family val="2"/>
          </rPr>
          <t xml:space="preserve">Amount of equity attracted by the LIHTC.
</t>
        </r>
      </text>
    </comment>
    <comment ref="C30" authorId="0" shapeId="0">
      <text>
        <r>
          <rPr>
            <sz val="8"/>
            <color indexed="81"/>
            <rFont val="Tahoma"/>
            <family val="2"/>
          </rPr>
          <t xml:space="preserve">Items excluded from the RTC basis.
</t>
        </r>
      </text>
    </comment>
    <comment ref="C36" authorId="0" shapeId="0">
      <text>
        <r>
          <rPr>
            <sz val="8"/>
            <color indexed="81"/>
            <rFont val="Tahoma"/>
            <family val="2"/>
          </rPr>
          <t xml:space="preserve">Amount of equity attracted by the RTC.
</t>
        </r>
      </text>
    </comment>
    <comment ref="C49" authorId="0" shapeId="0">
      <text>
        <r>
          <rPr>
            <sz val="8"/>
            <color indexed="81"/>
            <rFont val="Tahoma"/>
            <family val="2"/>
          </rPr>
          <t>Based on Fair Market Value in year of sale .</t>
        </r>
      </text>
    </comment>
    <comment ref="C50" authorId="0" shapeId="0">
      <text>
        <r>
          <rPr>
            <sz val="8"/>
            <color indexed="81"/>
            <rFont val="Tahoma"/>
            <family val="2"/>
          </rPr>
          <t xml:space="preserve">Cost of sale, including sales commissions
</t>
        </r>
      </text>
    </comment>
    <comment ref="C51" authorId="0" shapeId="0">
      <text>
        <r>
          <rPr>
            <sz val="8"/>
            <color indexed="81"/>
            <rFont val="Tahoma"/>
            <family val="2"/>
          </rPr>
          <t xml:space="preserve">Sum of principal on all unpaid loans.
</t>
        </r>
      </text>
    </comment>
    <comment ref="C52" authorId="0" shapeId="0">
      <text>
        <r>
          <rPr>
            <sz val="8"/>
            <color indexed="81"/>
            <rFont val="Tahoma"/>
            <family val="2"/>
          </rPr>
          <t xml:space="preserve">Capital gains taxes due on sale.
</t>
        </r>
      </text>
    </comment>
    <comment ref="C53" authorId="0" shapeId="0">
      <text>
        <r>
          <rPr>
            <sz val="8"/>
            <color indexed="81"/>
            <rFont val="Tahoma"/>
            <family val="2"/>
          </rPr>
          <t xml:space="preserve">Cash taken by owner at sale due to appreciation.
</t>
        </r>
      </text>
    </comment>
    <comment ref="F53" authorId="0" shapeId="0">
      <text>
        <r>
          <rPr>
            <sz val="8"/>
            <color indexed="81"/>
            <rFont val="Tahoma"/>
            <family val="2"/>
          </rPr>
          <t xml:space="preserve">Taxable gain on real estate investment.
</t>
        </r>
      </text>
    </comment>
    <comment ref="C57" authorId="0" shapeId="0">
      <text>
        <r>
          <rPr>
            <sz val="8"/>
            <color indexed="81"/>
            <rFont val="Tahoma"/>
            <family val="2"/>
          </rPr>
          <t xml:space="preserve">Sum of all depreciation from year one to year of sale.
</t>
        </r>
      </text>
    </comment>
    <comment ref="F57" authorId="0" shapeId="0">
      <text>
        <r>
          <rPr>
            <sz val="8"/>
            <color indexed="81"/>
            <rFont val="Tahoma"/>
            <family val="2"/>
          </rPr>
          <t>Enter capital gains tax rate of owner.</t>
        </r>
      </text>
    </comment>
    <comment ref="C58" authorId="0" shapeId="0">
      <text>
        <r>
          <rPr>
            <sz val="8"/>
            <color indexed="81"/>
            <rFont val="Tahoma"/>
            <family val="2"/>
          </rPr>
          <t xml:space="preserve">Sum of all amortization from year one to year of sale.
</t>
        </r>
      </text>
    </comment>
    <comment ref="F58" authorId="0" shapeId="0">
      <text>
        <r>
          <rPr>
            <sz val="8"/>
            <color indexed="81"/>
            <rFont val="Tahoma"/>
            <family val="2"/>
          </rPr>
          <t xml:space="preserve">Capital Gains taxes due on sale.
</t>
        </r>
      </text>
    </comment>
    <comment ref="C60" authorId="0" shapeId="0">
      <text>
        <r>
          <rPr>
            <sz val="8"/>
            <color indexed="81"/>
            <rFont val="Tahoma"/>
            <family val="2"/>
          </rPr>
          <t xml:space="preserve">Adjusted basis for calculating capital gain on property.
</t>
        </r>
      </text>
    </comment>
  </commentList>
</comments>
</file>

<file path=xl/sharedStrings.xml><?xml version="1.0" encoding="utf-8"?>
<sst xmlns="http://schemas.openxmlformats.org/spreadsheetml/2006/main" count="999" uniqueCount="364">
  <si>
    <t>PROJECT:</t>
  </si>
  <si>
    <t>ITEM</t>
  </si>
  <si>
    <t>COST</t>
  </si>
  <si>
    <t>Depreciable</t>
  </si>
  <si>
    <t>Amortize</t>
  </si>
  <si>
    <t>Historic RTC</t>
  </si>
  <si>
    <t>LIHTC 4%</t>
  </si>
  <si>
    <t>LIHTC 9%</t>
  </si>
  <si>
    <t>ACQUISITION</t>
  </si>
  <si>
    <t>Contingency</t>
  </si>
  <si>
    <t>Demolition</t>
  </si>
  <si>
    <t>Permits</t>
  </si>
  <si>
    <t>PROFESSIONAL FEES</t>
  </si>
  <si>
    <t>Survey</t>
  </si>
  <si>
    <t>Consultant</t>
  </si>
  <si>
    <t>Other</t>
  </si>
  <si>
    <t>% Commercial</t>
  </si>
  <si>
    <t>Cap Rate at Sale</t>
  </si>
  <si>
    <t>Cost of Sale</t>
  </si>
  <si>
    <t xml:space="preserve"> </t>
  </si>
  <si>
    <t>Historic RTC Equity Rate</t>
  </si>
  <si>
    <t>LIHTC Bonus Area</t>
  </si>
  <si>
    <t>Investor Tax Rate</t>
  </si>
  <si>
    <t>EQUITY ATTRACTED</t>
  </si>
  <si>
    <t xml:space="preserve"> 1.  LIHTC Sale Rate</t>
  </si>
  <si>
    <t>DEBT ATTRACTION CALCULATION</t>
  </si>
  <si>
    <t>Requirements</t>
  </si>
  <si>
    <t>Debt Coverage Ratio</t>
  </si>
  <si>
    <t>Loan to Value Ratio</t>
  </si>
  <si>
    <t>Fair Market Value</t>
  </si>
  <si>
    <t>Capitalization Rate</t>
  </si>
  <si>
    <t>Stabilized NOI</t>
  </si>
  <si>
    <t>Bank Loan Committed</t>
  </si>
  <si>
    <t>PROPOSED PERMANENT FINANCING</t>
  </si>
  <si>
    <t>TERM</t>
  </si>
  <si>
    <t>BANK</t>
  </si>
  <si>
    <t>Developer Loan</t>
  </si>
  <si>
    <t>Interest Only Loan</t>
  </si>
  <si>
    <t>Deferred Loan</t>
  </si>
  <si>
    <t>Cash Flow Loan</t>
  </si>
  <si>
    <t>TOTAL LOANS</t>
  </si>
  <si>
    <t>Grant - Other</t>
  </si>
  <si>
    <t>TOTAL GRANTS</t>
  </si>
  <si>
    <t xml:space="preserve">EQUITY </t>
  </si>
  <si>
    <t>TOTAL SOURCES</t>
  </si>
  <si>
    <t>ACTUAL IRR</t>
  </si>
  <si>
    <t>RENT AND EXPENSE ASSUMPTIONS</t>
  </si>
  <si>
    <t>RESIDENTIAL RENTS</t>
  </si>
  <si>
    <t>RESIDENTIAL</t>
  </si>
  <si>
    <t>Percent</t>
  </si>
  <si>
    <t>ASSUMPTIONS</t>
  </si>
  <si>
    <t>COMMERCIAL RENTS</t>
  </si>
  <si>
    <t>COMMERCIAL</t>
  </si>
  <si>
    <t>Ten. Cont.</t>
  </si>
  <si>
    <t>Tenant Contributions</t>
  </si>
  <si>
    <t>TOTAL INCOME</t>
  </si>
  <si>
    <t>Residential Income</t>
  </si>
  <si>
    <t>Other Income Increase</t>
  </si>
  <si>
    <t>Commercial Income</t>
  </si>
  <si>
    <t>Weighted Op. Exp.</t>
  </si>
  <si>
    <t>TOTAL  INCOME</t>
  </si>
  <si>
    <t>Legal</t>
  </si>
  <si>
    <t>Administrative</t>
  </si>
  <si>
    <t>Utilities</t>
  </si>
  <si>
    <t xml:space="preserve">Trash </t>
  </si>
  <si>
    <t>Grounds</t>
  </si>
  <si>
    <t>Insurance</t>
  </si>
  <si>
    <t>Acquisition</t>
  </si>
  <si>
    <t>TOTAL EQUITY LIHTC</t>
  </si>
  <si>
    <t>CALCULATION OF HISTORIC TAX CREDIT</t>
  </si>
  <si>
    <t>- Non RTC Basis Items</t>
  </si>
  <si>
    <t>DEPRECIABLE BASIS</t>
  </si>
  <si>
    <t>NET SALE PROCEEDS</t>
  </si>
  <si>
    <t>- Tax Due</t>
  </si>
  <si>
    <t>_</t>
  </si>
  <si>
    <t>Adjusted Basis</t>
  </si>
  <si>
    <t>- Sum Depreciation</t>
  </si>
  <si>
    <t>- Sum Amortization</t>
  </si>
  <si>
    <t>Capital Gain</t>
  </si>
  <si>
    <t>Tax on Gain</t>
  </si>
  <si>
    <t>- Adjusted Basis</t>
  </si>
  <si>
    <t>PRE-TAX CASH FLOW</t>
  </si>
  <si>
    <t>YEAR</t>
  </si>
  <si>
    <t>+ Tenant Contributions</t>
  </si>
  <si>
    <t>+Other Income</t>
  </si>
  <si>
    <t xml:space="preserve"> Operating Expenses</t>
  </si>
  <si>
    <t>= Net Operating Income</t>
  </si>
  <si>
    <t>- Debt Service (p+i) bank</t>
  </si>
  <si>
    <t>= Cash Flow Available for</t>
  </si>
  <si>
    <t>Debt Coverage Ratio-Bank Loan</t>
  </si>
  <si>
    <t>Cash on Cash (e=CF/EQ)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</si>
  <si>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</si>
  <si>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</si>
  <si>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</si>
  <si>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</si>
  <si>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</si>
  <si>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</si>
  <si>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</si>
  <si>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</si>
  <si>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</si>
  <si>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</si>
  <si>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YR 11</t>
  </si>
  <si>
    <t>YR 12</t>
  </si>
  <si>
    <t>YR 13</t>
  </si>
  <si>
    <t>YR 14</t>
  </si>
  <si>
    <t>=</t>
  </si>
  <si>
    <t xml:space="preserve">  Cash Flow</t>
  </si>
  <si>
    <t>- Depreciation Expense</t>
  </si>
  <si>
    <t>- Accrued Interest</t>
  </si>
  <si>
    <t>- Amortization of Fees</t>
  </si>
  <si>
    <t>+ Amortization of Principal</t>
  </si>
  <si>
    <t>+ Funded Reserves</t>
  </si>
  <si>
    <t>Cash Flow After-tax</t>
  </si>
  <si>
    <t>After-tax Benefits Analysis</t>
  </si>
  <si>
    <t>- Taxes</t>
  </si>
  <si>
    <t>+ LIHTC</t>
  </si>
  <si>
    <t>+ Net Sales Proceeds</t>
  </si>
  <si>
    <t>Net Cash Flow After-tax</t>
  </si>
  <si>
    <t>Ltd. Partners</t>
  </si>
  <si>
    <t>IRR Equity</t>
  </si>
  <si>
    <t>Desired IRR</t>
  </si>
  <si>
    <t>Actual IRR</t>
  </si>
  <si>
    <t>Loan Amortization</t>
  </si>
  <si>
    <t xml:space="preserve">INTEREST </t>
  </si>
  <si>
    <t>PRINCIPAL</t>
  </si>
  <si>
    <t>REMAINING PRINCIPAL</t>
  </si>
  <si>
    <t>LOAN ONE</t>
  </si>
  <si>
    <t>INTEREST</t>
  </si>
  <si>
    <t>DEFERRED LOAN</t>
  </si>
  <si>
    <t>INTEREST RATE</t>
  </si>
  <si>
    <t>PAYMENT</t>
  </si>
  <si>
    <t>CASH FLOW LOAN</t>
  </si>
  <si>
    <t>CF PAYMENT</t>
  </si>
  <si>
    <t>DO NOT PRINT BELOW LINE</t>
  </si>
  <si>
    <t>sales price</t>
  </si>
  <si>
    <t>sum of dep</t>
  </si>
  <si>
    <t>sum of am</t>
  </si>
  <si>
    <t>remain prin</t>
  </si>
  <si>
    <t>internal rate of return</t>
  </si>
  <si>
    <t>equity leveraged</t>
  </si>
  <si>
    <t>actual irr</t>
  </si>
  <si>
    <t>Sum of Accrued Interest</t>
  </si>
  <si>
    <t>Term</t>
  </si>
  <si>
    <t>ACCRUED INTEREST</t>
  </si>
  <si>
    <t>Anticipated Year of Sale</t>
  </si>
  <si>
    <t>Amortization</t>
  </si>
  <si>
    <t xml:space="preserve"> 3.  Equity Investment Committed</t>
  </si>
  <si>
    <t>Investor Ownership</t>
  </si>
  <si>
    <t>+ RTC</t>
  </si>
  <si>
    <t>- Amount of Historic RTC</t>
  </si>
  <si>
    <t>Maintenance/Repairs</t>
  </si>
  <si>
    <t>NUMBER OF UNITS:</t>
  </si>
  <si>
    <t>Title and Recording</t>
  </si>
  <si>
    <t>Furnishings</t>
  </si>
  <si>
    <t>TOTAL COST PER UNIT:</t>
  </si>
  <si>
    <t>Total Commercial</t>
  </si>
  <si>
    <t>Ann. Rent</t>
  </si>
  <si>
    <t>TOTAL</t>
  </si>
  <si>
    <t>Per Unit</t>
  </si>
  <si>
    <t>Percent of EGI</t>
  </si>
  <si>
    <t>Percent of Revenue</t>
  </si>
  <si>
    <t>Total Operating Expenses</t>
  </si>
  <si>
    <t xml:space="preserve">  Legal/Administrative</t>
  </si>
  <si>
    <t xml:space="preserve">  Utilities and Trash</t>
  </si>
  <si>
    <t xml:space="preserve">  Maintenance/Repairs and Grounds</t>
  </si>
  <si>
    <t xml:space="preserve">  Insurance</t>
  </si>
  <si>
    <t xml:space="preserve">  Other</t>
  </si>
  <si>
    <t xml:space="preserve"> = Total Operating Expenses</t>
  </si>
  <si>
    <t xml:space="preserve"> - Other Expenses</t>
  </si>
  <si>
    <t xml:space="preserve"> - Incentive Management Fees</t>
  </si>
  <si>
    <t>LIHTC</t>
  </si>
  <si>
    <t>LIHTC 9% Rate</t>
  </si>
  <si>
    <t>LIHTC 4% Rate</t>
  </si>
  <si>
    <t>Loan Amount Based on DCR</t>
  </si>
  <si>
    <t>Loan Amount Based on DCR and LVR</t>
  </si>
  <si>
    <t>Amortizing Loan</t>
  </si>
  <si>
    <t>Historic Rehabilitation  1=yes, 0=no</t>
  </si>
  <si>
    <t>Amount</t>
  </si>
  <si>
    <t>Rate</t>
  </si>
  <si>
    <t>Source</t>
  </si>
  <si>
    <t>% of CF</t>
  </si>
  <si>
    <t>LOAN TWO</t>
  </si>
  <si>
    <t>Tax Exempt</t>
  </si>
  <si>
    <t>Bond</t>
  </si>
  <si>
    <t>No Acq.</t>
  </si>
  <si>
    <t>= Annual Acq. Credit</t>
  </si>
  <si>
    <t>Tax Rate at Sale</t>
  </si>
  <si>
    <t>Grant - Non Basis</t>
  </si>
  <si>
    <t>Replacement Reserves</t>
  </si>
  <si>
    <t xml:space="preserve">  Management Fees</t>
  </si>
  <si>
    <t xml:space="preserve"> - Partnership Management Fees</t>
  </si>
  <si>
    <t>BEGINNING LOAN</t>
  </si>
  <si>
    <t>REMAINING LOAN</t>
  </si>
  <si>
    <t/>
  </si>
  <si>
    <t>Equity Attracted Based on Sale Rate</t>
  </si>
  <si>
    <t>Equity Attracted Based on IRR</t>
  </si>
  <si>
    <t>Equity Attracted Based on Dollar Amount</t>
  </si>
  <si>
    <t>- Residential Vacancy</t>
  </si>
  <si>
    <t>LIHTC Occupancy Percentage</t>
  </si>
  <si>
    <t>Description</t>
  </si>
  <si>
    <t>Non-Depr.</t>
  </si>
  <si>
    <t>On-Site Imp.</t>
  </si>
  <si>
    <t>Off-Site Imp.</t>
  </si>
  <si>
    <t>Unit Type</t>
  </si>
  <si>
    <t># Units</t>
  </si>
  <si>
    <t>Mo. Rent</t>
  </si>
  <si>
    <t>Rent Inc./Year</t>
  </si>
  <si>
    <t>Op Cost Inc./Year</t>
  </si>
  <si>
    <t>Reserves Inc./Year</t>
  </si>
  <si>
    <t>Vac. Year 1</t>
  </si>
  <si>
    <t>Vac. Year 2</t>
  </si>
  <si>
    <t>Vac. Year 3 &amp; Future</t>
  </si>
  <si>
    <t>Op. Cost Inc./Year</t>
  </si>
  <si>
    <t>TOTAL TENANT CONTRIBUTIONS</t>
  </si>
  <si>
    <t>Leaseable SF</t>
  </si>
  <si>
    <t>$/SF/Year</t>
  </si>
  <si>
    <t>Annual Rent</t>
  </si>
  <si>
    <t>OPERATING EXPENSES</t>
  </si>
  <si>
    <t>Management Fee</t>
  </si>
  <si>
    <t>Advertise/Market</t>
  </si>
  <si>
    <t>Real Estate Property Tax</t>
  </si>
  <si>
    <t>Total Operating Exp. and Reserves</t>
  </si>
  <si>
    <t>Gross Residential Rent</t>
  </si>
  <si>
    <t>= Residential Income</t>
  </si>
  <si>
    <t>Gross Commercial Rent</t>
  </si>
  <si>
    <t>= Commercial Rent</t>
  </si>
  <si>
    <t>=Commercial Income</t>
  </si>
  <si>
    <t>= Effective Gross Income</t>
  </si>
  <si>
    <t xml:space="preserve">  Real Estate Property Tax</t>
  </si>
  <si>
    <t xml:space="preserve"> - Transfer to Reserves</t>
  </si>
  <si>
    <t xml:space="preserve">  Advertise/Market</t>
  </si>
  <si>
    <t xml:space="preserve"> - Interest Only Loan Payments</t>
  </si>
  <si>
    <t xml:space="preserve"> - Debt Service - Deferred Loans</t>
  </si>
  <si>
    <t xml:space="preserve"> - Debt Service (p+i) Developer</t>
  </si>
  <si>
    <t>= Cash Flow</t>
  </si>
  <si>
    <t>Debt Coverage Ratio-All loans</t>
  </si>
  <si>
    <t>DETERMINING TAXES</t>
  </si>
  <si>
    <t>= Tax Incurred (Saved)</t>
  </si>
  <si>
    <t>- Tax Incurred (+ Saved)</t>
  </si>
  <si>
    <t>BANK 1ST MORTGAGE</t>
  </si>
  <si>
    <t>AMORTIZATION IN YEARS</t>
  </si>
  <si>
    <t>LOAN AMOUNT</t>
  </si>
  <si>
    <t>INTEREST APR</t>
  </si>
  <si>
    <t>P&amp;I</t>
  </si>
  <si>
    <t>AFTER-TAX CASH FLOW ANALYSIS</t>
  </si>
  <si>
    <t>= Earnings (Loss) Before Tax</t>
  </si>
  <si>
    <r>
      <t>PRO FORMA</t>
    </r>
    <r>
      <rPr>
        <sz val="16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(Page 3 of 5)</t>
    </r>
  </si>
  <si>
    <r>
      <t>PRO FORMA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(page 2 of 5)</t>
    </r>
  </si>
  <si>
    <r>
      <t xml:space="preserve">PRO FORMA </t>
    </r>
    <r>
      <rPr>
        <sz val="10"/>
        <color indexed="8"/>
        <rFont val="Arial"/>
        <family val="2"/>
      </rPr>
      <t>(Page 4 of 5)</t>
    </r>
  </si>
  <si>
    <r>
      <t xml:space="preserve">PRO FORMA </t>
    </r>
    <r>
      <rPr>
        <sz val="10"/>
        <color indexed="8"/>
        <rFont val="Arial"/>
        <family val="2"/>
      </rPr>
      <t>(Page 5 of 5)</t>
    </r>
  </si>
  <si>
    <t xml:space="preserve">P&amp;I </t>
  </si>
  <si>
    <t>AMORT IN YEARS</t>
  </si>
  <si>
    <t>ORIGINAL LOAN</t>
  </si>
  <si>
    <t>LOAN TO AMORTIZE</t>
  </si>
  <si>
    <t>DEVELOPER LOAN</t>
  </si>
  <si>
    <t>CITY/STATE LOANS</t>
  </si>
  <si>
    <t>INTEREST ONLY LOAN</t>
  </si>
  <si>
    <t>REVENUES</t>
  </si>
  <si>
    <t>PROJECT ASSUMPTIONS</t>
  </si>
  <si>
    <t>LIHTC ASSUMPTIONS</t>
  </si>
  <si>
    <t>INVESTMENT ASSUMPTIONS</t>
  </si>
  <si>
    <t>- TOTAL SOURCES</t>
  </si>
  <si>
    <t xml:space="preserve">  TOTAL DEV. COST</t>
  </si>
  <si>
    <t xml:space="preserve">  GAP</t>
  </si>
  <si>
    <t xml:space="preserve">  CASH FLOW</t>
  </si>
  <si>
    <t>Pymts. Begin</t>
  </si>
  <si>
    <t>Loan Amount, 1=$Amt., 2=DCR, 3=DCR and LVR</t>
  </si>
  <si>
    <t xml:space="preserve"> 2.  Expected Internal Rate of Return (IRR)</t>
  </si>
  <si>
    <t>Bldg. Acquisition Eligible  1=yes, 0=no</t>
  </si>
  <si>
    <t>Project Type (1=acq/rehab, 2=bond, 3=new constr.)</t>
  </si>
  <si>
    <t>Basis for Equity (1=Sale Rate, 2=IRR, 3=$Amt.)</t>
  </si>
  <si>
    <t>1=yes, 0=no</t>
  </si>
  <si>
    <t>SOURCES OF FUNDS</t>
  </si>
  <si>
    <t>Loan Amt.</t>
  </si>
  <si>
    <t>HISTORIC REHAB. ASSUMPTIONS</t>
  </si>
  <si>
    <t>TAX &amp; APPRECIATION BENEFITS</t>
  </si>
  <si>
    <t xml:space="preserve">Rehab./New </t>
  </si>
  <si>
    <t>and Rehab.</t>
  </si>
  <si>
    <t>x Credit Rate</t>
  </si>
  <si>
    <t xml:space="preserve">  Original Project Cost</t>
  </si>
  <si>
    <t>- RTC</t>
  </si>
  <si>
    <t xml:space="preserve">  Adjusted Basis</t>
  </si>
  <si>
    <t xml:space="preserve">  Sale Price</t>
  </si>
  <si>
    <t xml:space="preserve">  Capital Gain</t>
  </si>
  <si>
    <t>- Cost of Sale</t>
  </si>
  <si>
    <t>x Tax Rate</t>
  </si>
  <si>
    <t xml:space="preserve">   Capital Gain</t>
  </si>
  <si>
    <t xml:space="preserve">   Tax</t>
  </si>
  <si>
    <t>- Existing Debt</t>
  </si>
  <si>
    <t xml:space="preserve">  Net Sale Proceeds</t>
  </si>
  <si>
    <t xml:space="preserve">   Depreciable Expenses</t>
  </si>
  <si>
    <t xml:space="preserve">  Adjusted Depreciable Basis</t>
  </si>
  <si>
    <t xml:space="preserve">  Commercial Basis (39 yrs)</t>
  </si>
  <si>
    <t xml:space="preserve">  Residential Basis (27.5yrs)</t>
  </si>
  <si>
    <t xml:space="preserve">  Other Depreciable</t>
  </si>
  <si>
    <t xml:space="preserve">  Depreciation Per Year</t>
  </si>
  <si>
    <t xml:space="preserve">  Eligible Costs</t>
  </si>
  <si>
    <t xml:space="preserve">  Historic Basis</t>
  </si>
  <si>
    <t xml:space="preserve">  Historic Rate</t>
  </si>
  <si>
    <t xml:space="preserve">  Historic Tax Credit</t>
  </si>
  <si>
    <t xml:space="preserve">  Historic RTC Equity Rate</t>
  </si>
  <si>
    <t xml:space="preserve">  Equity Raised by RTC</t>
  </si>
  <si>
    <t xml:space="preserve">  Rehab./New Construction</t>
  </si>
  <si>
    <t>- RTC (Housing only)</t>
  </si>
  <si>
    <t>- Grants</t>
  </si>
  <si>
    <t>= Rehab/Const. Basis</t>
  </si>
  <si>
    <t>= Annual Rehab/Const Credit</t>
  </si>
  <si>
    <t xml:space="preserve">  Amount of Credit/Year</t>
  </si>
  <si>
    <t>white space indicates data entry</t>
  </si>
  <si>
    <t>-  Commercial Vacancy</t>
  </si>
  <si>
    <t xml:space="preserve"> - Other Debt Service (p+i)</t>
  </si>
  <si>
    <t>-  Debt Service -CF Loan</t>
  </si>
  <si>
    <t xml:space="preserve">    Distribution</t>
  </si>
  <si>
    <t>x Bonus Area</t>
  </si>
  <si>
    <t xml:space="preserve">   Acquisition</t>
  </si>
  <si>
    <t xml:space="preserve">   Annual Credit</t>
  </si>
  <si>
    <t>x % Low Income</t>
  </si>
  <si>
    <t>x % Ownership</t>
  </si>
  <si>
    <t xml:space="preserve">   Partnership Equity</t>
  </si>
  <si>
    <t xml:space="preserve">   Equity</t>
  </si>
  <si>
    <t xml:space="preserve">   10 Year LIH Tax Credit</t>
  </si>
  <si>
    <t xml:space="preserve">   Annual LIHTC</t>
  </si>
  <si>
    <t xml:space="preserve">   Sale Price</t>
  </si>
  <si>
    <t>- % Commercial</t>
  </si>
  <si>
    <t>Bond Premium</t>
  </si>
  <si>
    <t>Builder's Risk Insurance</t>
  </si>
  <si>
    <t>Developer Fee (Non-Profit Only)</t>
  </si>
  <si>
    <t>Environmental Remediation (If Necessary)</t>
  </si>
  <si>
    <t>Bedford Lending will calculate third party report estimates automatically as part of our analysis.</t>
  </si>
  <si>
    <t>General Requirements</t>
  </si>
  <si>
    <t>Builder's Profit</t>
  </si>
  <si>
    <t>Builder's Overhead</t>
  </si>
  <si>
    <t>Notes</t>
  </si>
  <si>
    <t>Job site costs (fencing, trailer, etc).</t>
  </si>
  <si>
    <t>Office, staff, etc.</t>
  </si>
  <si>
    <t>Architect Fees</t>
  </si>
  <si>
    <t>Engineering Fees</t>
  </si>
  <si>
    <t xml:space="preserve">Legal </t>
  </si>
  <si>
    <t>Clerk of the Works</t>
  </si>
  <si>
    <t>Impact Fees</t>
  </si>
  <si>
    <t>Taxes</t>
  </si>
  <si>
    <t>PRO FORMA</t>
  </si>
  <si>
    <t>Laundry, pet, late fees, etc.</t>
  </si>
  <si>
    <t>HUD generally requires minimum $350 per unit per year.</t>
  </si>
  <si>
    <t>Other Income (Annual)</t>
  </si>
  <si>
    <t xml:space="preserve">Bedford Lending RENTAL HOUSING DEVELOPMENT BUDGET </t>
  </si>
  <si>
    <t>Land / Building Value</t>
  </si>
  <si>
    <t>Land / Building Cost</t>
  </si>
  <si>
    <t>If current value is different from cost (example: securing zoning on land after acquisition).</t>
  </si>
  <si>
    <t>Land / Building Debt</t>
  </si>
  <si>
    <t>Main buildings, garages.</t>
  </si>
  <si>
    <t>Hard Costs (Main structures)</t>
  </si>
  <si>
    <t>Gazebo, pool, etc.</t>
  </si>
  <si>
    <t>Accessory buildings</t>
  </si>
  <si>
    <t>Please note this workbook has two tabs, the first tab is for the development budget, the second tab is for income and expense estimates.</t>
  </si>
  <si>
    <t>If purchasing site, the cost to acquire.</t>
  </si>
  <si>
    <t>If applicable, total debt on project site. If pledging land "free and clear", leave blank.</t>
  </si>
  <si>
    <t>Site work.</t>
  </si>
  <si>
    <t>Work outside the boundaries of the site.</t>
  </si>
  <si>
    <t xml:space="preserve">HUD builders must be bondable. </t>
  </si>
  <si>
    <t xml:space="preserve">All cells with a white background can be typed in. </t>
  </si>
  <si>
    <t>SITE IMPROVEMENTS / SITE WORK (Estimates)</t>
  </si>
  <si>
    <t>CONSTRUCTION (Estimates)</t>
  </si>
  <si>
    <t>Cells with a white background can be typed in, the yellow cells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</si>
</sst>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0000"/>
    <numFmt numFmtId="166" formatCode="_(&quot;$&quot;* #,##0_);_(&quot;$&quot;* \(#,##0\);_(&quot;$&quot;* &quot;-&quot;??_);_(@_)"/>
  </numFmts>
  <fonts count="37">
    <font>
      <sz val="12"/>
      <name val="Arial MT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MT"/>
    </font>
    <font>
      <sz val="7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name val="Arial MT"/>
    </font>
    <font>
      <sz val="10"/>
      <name val="Arial MT"/>
    </font>
    <font>
      <b/>
      <sz val="12"/>
      <name val="Arial MT"/>
    </font>
    <font>
      <u/>
      <sz val="10"/>
      <color indexed="8"/>
      <name val="Arial"/>
      <family val="2"/>
    </font>
    <font>
      <sz val="9"/>
      <name val="Arial MT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u/>
      <sz val="12"/>
      <name val="Arial MT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name val="Arial MT"/>
    </font>
    <font>
      <sz val="2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2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308">
    <xf numFmtId="0" fontId="0" fillId="2" borderId="0" xfId="0" applyNumberFormat="1"/>
    <xf numFmtId="0" fontId="1" fillId="2" borderId="0" xfId="0" applyNumberFormat="1" applyFont="1" applyFill="1"/>
    <xf numFmtId="37" fontId="1" fillId="2" borderId="0" xfId="0" applyNumberFormat="1" applyFont="1" applyFill="1"/>
    <xf numFmtId="0" fontId="3" fillId="0" borderId="0" xfId="2" applyNumberFormat="1"/>
    <xf numFmtId="0" fontId="1" fillId="0" borderId="0" xfId="3" applyNumberFormat="1" applyFont="1" applyFill="1"/>
    <xf numFmtId="0" fontId="3" fillId="0" borderId="0" xfId="3" applyNumberFormat="1"/>
    <xf numFmtId="0" fontId="2" fillId="0" borderId="0" xfId="3" applyNumberFormat="1" applyFont="1" applyFill="1" applyAlignment="1">
      <alignment horizontal="left"/>
    </xf>
    <xf numFmtId="0" fontId="1" fillId="0" borderId="0" xfId="3" applyNumberFormat="1" applyFont="1" applyFill="1" applyAlignment="1">
      <alignment horizontal="left"/>
    </xf>
    <xf numFmtId="0" fontId="1" fillId="0" borderId="0" xfId="3" applyNumberFormat="1" applyFont="1" applyFill="1" applyAlignment="1">
      <alignment horizontal="center"/>
    </xf>
    <xf numFmtId="37" fontId="1" fillId="0" borderId="0" xfId="3" applyNumberFormat="1" applyFont="1" applyFill="1"/>
    <xf numFmtId="2" fontId="1" fillId="0" borderId="0" xfId="3" applyNumberFormat="1" applyFont="1" applyFill="1"/>
    <xf numFmtId="10" fontId="1" fillId="0" borderId="0" xfId="3" applyNumberFormat="1" applyFont="1" applyFill="1"/>
    <xf numFmtId="0" fontId="1" fillId="0" borderId="0" xfId="3" applyNumberFormat="1" applyFont="1" applyFill="1" applyAlignment="1">
      <alignment horizontal="right"/>
    </xf>
    <xf numFmtId="0" fontId="2" fillId="0" borderId="0" xfId="3" applyNumberFormat="1" applyFont="1" applyFill="1"/>
    <xf numFmtId="0" fontId="5" fillId="0" borderId="0" xfId="3" applyNumberFormat="1" applyFont="1"/>
    <xf numFmtId="10" fontId="5" fillId="0" borderId="0" xfId="3" applyNumberFormat="1" applyFont="1"/>
    <xf numFmtId="3" fontId="1" fillId="0" borderId="0" xfId="3" applyNumberFormat="1" applyFont="1" applyFill="1"/>
    <xf numFmtId="0" fontId="1" fillId="0" borderId="0" xfId="3" quotePrefix="1" applyNumberFormat="1" applyFont="1" applyFill="1" applyAlignment="1">
      <alignment horizontal="fill"/>
    </xf>
    <xf numFmtId="3" fontId="5" fillId="0" borderId="0" xfId="3" applyNumberFormat="1" applyFont="1"/>
    <xf numFmtId="0" fontId="7" fillId="0" borderId="0" xfId="3" quotePrefix="1" applyNumberFormat="1" applyFont="1" applyFill="1" applyAlignment="1">
      <alignment horizontal="left"/>
    </xf>
    <xf numFmtId="37" fontId="7" fillId="0" borderId="0" xfId="3" quotePrefix="1" applyNumberFormat="1" applyFont="1" applyFill="1" applyAlignment="1"/>
    <xf numFmtId="0" fontId="1" fillId="0" borderId="0" xfId="3" quotePrefix="1" applyNumberFormat="1" applyFont="1" applyFill="1" applyAlignment="1">
      <alignment horizontal="left"/>
    </xf>
    <xf numFmtId="0" fontId="9" fillId="0" borderId="0" xfId="3" applyNumberFormat="1" applyFont="1"/>
    <xf numFmtId="0" fontId="1" fillId="0" borderId="0" xfId="3" quotePrefix="1" applyNumberFormat="1" applyFont="1" applyFill="1" applyAlignment="1">
      <alignment horizontal="right"/>
    </xf>
    <xf numFmtId="3" fontId="9" fillId="0" borderId="0" xfId="3" applyNumberFormat="1" applyFont="1"/>
    <xf numFmtId="0" fontId="2" fillId="0" borderId="0" xfId="3" quotePrefix="1" applyNumberFormat="1" applyFont="1" applyFill="1" applyAlignment="1">
      <alignment horizontal="left"/>
    </xf>
    <xf numFmtId="37" fontId="12" fillId="0" borderId="0" xfId="3" applyNumberFormat="1" applyFont="1"/>
    <xf numFmtId="0" fontId="3" fillId="3" borderId="0" xfId="3" applyNumberFormat="1" applyFill="1"/>
    <xf numFmtId="3" fontId="7" fillId="0" borderId="0" xfId="3" applyNumberFormat="1" applyFont="1" applyFill="1"/>
    <xf numFmtId="0" fontId="11" fillId="0" borderId="0" xfId="3" applyNumberFormat="1" applyFont="1" applyFill="1" applyAlignment="1">
      <alignment horizontal="left"/>
    </xf>
    <xf numFmtId="3" fontId="11" fillId="0" borderId="0" xfId="3" applyNumberFormat="1" applyFont="1" applyFill="1"/>
    <xf numFmtId="0" fontId="11" fillId="0" borderId="0" xfId="3" quotePrefix="1" applyNumberFormat="1" applyFont="1" applyFill="1" applyAlignment="1">
      <alignment horizontal="left"/>
    </xf>
    <xf numFmtId="37" fontId="7" fillId="0" borderId="0" xfId="3" applyNumberFormat="1" applyFont="1" applyFill="1"/>
    <xf numFmtId="0" fontId="16" fillId="0" borderId="0" xfId="3" applyNumberFormat="1" applyFont="1" applyFill="1"/>
    <xf numFmtId="0" fontId="1" fillId="4" borderId="1" xfId="0" applyNumberFormat="1" applyFont="1" applyFill="1" applyBorder="1" applyProtection="1">
      <protection locked="0"/>
    </xf>
    <xf numFmtId="0" fontId="16" fillId="0" borderId="0" xfId="3" applyNumberFormat="1" applyFont="1" applyFill="1" applyAlignment="1">
      <alignment horizontal="left"/>
    </xf>
    <xf numFmtId="0" fontId="7" fillId="0" borderId="0" xfId="3" quotePrefix="1" applyNumberFormat="1" applyFont="1" applyFill="1" applyBorder="1" applyAlignment="1">
      <alignment horizontal="left"/>
    </xf>
    <xf numFmtId="37" fontId="7" fillId="0" borderId="0" xfId="3" applyNumberFormat="1" applyFont="1" applyFill="1" applyBorder="1"/>
    <xf numFmtId="0" fontId="2" fillId="0" borderId="0" xfId="3" applyNumberFormat="1" applyFont="1" applyFill="1" applyAlignment="1">
      <alignment horizontal="fill"/>
    </xf>
    <xf numFmtId="0" fontId="23" fillId="0" borderId="0" xfId="3" applyNumberFormat="1" applyFont="1" applyFill="1" applyAlignment="1">
      <alignment horizontal="left"/>
    </xf>
    <xf numFmtId="0" fontId="3" fillId="0" borderId="0" xfId="3" applyNumberFormat="1" applyFont="1"/>
    <xf numFmtId="0" fontId="16" fillId="0" borderId="0" xfId="3" quotePrefix="1" applyNumberFormat="1" applyFont="1" applyFill="1" applyAlignment="1">
      <alignment horizontal="left"/>
    </xf>
    <xf numFmtId="0" fontId="6" fillId="0" borderId="0" xfId="3" quotePrefix="1" applyNumberFormat="1" applyFont="1" applyFill="1" applyAlignment="1">
      <alignment horizontal="left"/>
    </xf>
    <xf numFmtId="37" fontId="6" fillId="0" borderId="0" xfId="3" applyNumberFormat="1" applyFont="1" applyFill="1"/>
    <xf numFmtId="0" fontId="0" fillId="5" borderId="0" xfId="0" applyNumberFormat="1" applyFill="1"/>
    <xf numFmtId="0" fontId="1" fillId="5" borderId="0" xfId="0" applyNumberFormat="1" applyFont="1" applyFill="1" applyBorder="1"/>
    <xf numFmtId="0" fontId="1" fillId="5" borderId="0" xfId="0" applyNumberFormat="1" applyFont="1" applyFill="1"/>
    <xf numFmtId="0" fontId="16" fillId="5" borderId="0" xfId="0" applyNumberFormat="1" applyFont="1" applyFill="1" applyBorder="1"/>
    <xf numFmtId="3" fontId="1" fillId="5" borderId="1" xfId="0" applyNumberFormat="1" applyFont="1" applyFill="1" applyBorder="1"/>
    <xf numFmtId="0" fontId="16" fillId="5" borderId="1" xfId="0" applyNumberFormat="1" applyFont="1" applyFill="1" applyBorder="1" applyAlignment="1">
      <alignment horizontal="center"/>
    </xf>
    <xf numFmtId="3" fontId="1" fillId="5" borderId="0" xfId="0" applyNumberFormat="1" applyFont="1" applyFill="1" applyBorder="1"/>
    <xf numFmtId="9" fontId="1" fillId="4" borderId="1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3" fontId="1" fillId="6" borderId="1" xfId="0" applyNumberFormat="1" applyFont="1" applyFill="1" applyBorder="1"/>
    <xf numFmtId="0" fontId="3" fillId="7" borderId="0" xfId="3" applyNumberFormat="1" applyFill="1"/>
    <xf numFmtId="165" fontId="10" fillId="7" borderId="0" xfId="3" applyNumberFormat="1" applyFont="1" applyFill="1" applyAlignment="1"/>
    <xf numFmtId="165" fontId="3" fillId="7" borderId="0" xfId="3" applyNumberFormat="1" applyFont="1" applyFill="1" applyAlignment="1"/>
    <xf numFmtId="0" fontId="0" fillId="7" borderId="0" xfId="0" applyNumberFormat="1" applyFill="1"/>
    <xf numFmtId="49" fontId="0" fillId="7" borderId="0" xfId="0" applyNumberFormat="1" applyFill="1"/>
    <xf numFmtId="0" fontId="2" fillId="7" borderId="0" xfId="0" applyNumberFormat="1" applyFont="1" applyFill="1"/>
    <xf numFmtId="0" fontId="1" fillId="7" borderId="0" xfId="0" applyNumberFormat="1" applyFont="1" applyFill="1"/>
    <xf numFmtId="0" fontId="2" fillId="7" borderId="7" xfId="0" applyNumberFormat="1" applyFont="1" applyFill="1" applyBorder="1"/>
    <xf numFmtId="0" fontId="3" fillId="7" borderId="8" xfId="3" applyNumberFormat="1" applyFill="1" applyBorder="1"/>
    <xf numFmtId="0" fontId="3" fillId="7" borderId="9" xfId="3" applyNumberFormat="1" applyFill="1" applyBorder="1"/>
    <xf numFmtId="0" fontId="2" fillId="7" borderId="5" xfId="0" applyNumberFormat="1" applyFont="1" applyFill="1" applyBorder="1" applyAlignment="1">
      <alignment horizontal="center"/>
    </xf>
    <xf numFmtId="0" fontId="8" fillId="7" borderId="1" xfId="0" applyNumberFormat="1" applyFont="1" applyFill="1" applyBorder="1" applyAlignment="1">
      <alignment horizontal="right"/>
    </xf>
    <xf numFmtId="0" fontId="8" fillId="7" borderId="10" xfId="0" applyNumberFormat="1" applyFont="1" applyFill="1" applyBorder="1"/>
    <xf numFmtId="0" fontId="8" fillId="7" borderId="11" xfId="0" applyNumberFormat="1" applyFont="1" applyFill="1" applyBorder="1"/>
    <xf numFmtId="0" fontId="8" fillId="7" borderId="5" xfId="0" applyNumberFormat="1" applyFont="1" applyFill="1" applyBorder="1" applyAlignment="1">
      <alignment horizontal="right"/>
    </xf>
    <xf numFmtId="3" fontId="1" fillId="7" borderId="1" xfId="0" applyNumberFormat="1" applyFont="1" applyFill="1" applyBorder="1"/>
    <xf numFmtId="0" fontId="1" fillId="7" borderId="10" xfId="0" applyNumberFormat="1" applyFont="1" applyFill="1" applyBorder="1"/>
    <xf numFmtId="0" fontId="0" fillId="7" borderId="11" xfId="0" applyNumberFormat="1" applyFill="1" applyBorder="1"/>
    <xf numFmtId="9" fontId="1" fillId="7" borderId="1" xfId="0" applyNumberFormat="1" applyFont="1" applyFill="1" applyBorder="1" applyProtection="1">
      <protection locked="0"/>
    </xf>
    <xf numFmtId="3" fontId="2" fillId="7" borderId="2" xfId="0" applyNumberFormat="1" applyFont="1" applyFill="1" applyBorder="1"/>
    <xf numFmtId="0" fontId="0" fillId="7" borderId="8" xfId="0" applyNumberFormat="1" applyFill="1" applyBorder="1"/>
    <xf numFmtId="0" fontId="0" fillId="7" borderId="4" xfId="0" applyNumberFormat="1" applyFill="1" applyBorder="1"/>
    <xf numFmtId="3" fontId="1" fillId="7" borderId="4" xfId="0" applyNumberFormat="1" applyFont="1" applyFill="1" applyBorder="1"/>
    <xf numFmtId="0" fontId="1" fillId="7" borderId="11" xfId="0" applyNumberFormat="1" applyFont="1" applyFill="1" applyBorder="1"/>
    <xf numFmtId="0" fontId="21" fillId="7" borderId="11" xfId="0" applyNumberFormat="1" applyFont="1" applyFill="1" applyBorder="1" applyAlignment="1">
      <alignment horizontal="right"/>
    </xf>
    <xf numFmtId="0" fontId="2" fillId="7" borderId="11" xfId="0" applyNumberFormat="1" applyFont="1" applyFill="1" applyBorder="1" applyAlignment="1">
      <alignment horizontal="right"/>
    </xf>
    <xf numFmtId="0" fontId="9" fillId="7" borderId="10" xfId="0" quotePrefix="1" applyNumberFormat="1" applyFont="1" applyFill="1" applyBorder="1" applyAlignment="1">
      <alignment horizontal="left"/>
    </xf>
    <xf numFmtId="0" fontId="1" fillId="7" borderId="3" xfId="0" applyNumberFormat="1" applyFont="1" applyFill="1" applyBorder="1"/>
    <xf numFmtId="9" fontId="1" fillId="7" borderId="2" xfId="0" applyNumberFormat="1" applyFont="1" applyFill="1" applyBorder="1"/>
    <xf numFmtId="0" fontId="8" fillId="7" borderId="3" xfId="3" applyNumberFormat="1" applyFont="1" applyFill="1" applyBorder="1"/>
    <xf numFmtId="0" fontId="3" fillId="7" borderId="6" xfId="3" applyNumberFormat="1" applyFill="1" applyBorder="1"/>
    <xf numFmtId="0" fontId="3" fillId="7" borderId="1" xfId="3" applyNumberFormat="1" applyFill="1" applyBorder="1"/>
    <xf numFmtId="3" fontId="1" fillId="7" borderId="11" xfId="0" applyNumberFormat="1" applyFont="1" applyFill="1" applyBorder="1"/>
    <xf numFmtId="3" fontId="1" fillId="7" borderId="2" xfId="0" applyNumberFormat="1" applyFont="1" applyFill="1" applyBorder="1"/>
    <xf numFmtId="3" fontId="0" fillId="7" borderId="11" xfId="0" applyNumberFormat="1" applyFill="1" applyBorder="1"/>
    <xf numFmtId="0" fontId="3" fillId="7" borderId="0" xfId="3" applyNumberFormat="1" applyFont="1" applyFill="1"/>
    <xf numFmtId="3" fontId="1" fillId="7" borderId="5" xfId="0" applyNumberFormat="1" applyFont="1" applyFill="1" applyBorder="1"/>
    <xf numFmtId="3" fontId="1" fillId="7" borderId="1" xfId="0" applyNumberFormat="1" applyFont="1" applyFill="1" applyBorder="1" applyProtection="1">
      <protection locked="0"/>
    </xf>
    <xf numFmtId="0" fontId="1" fillId="7" borderId="5" xfId="0" applyNumberFormat="1" applyFont="1" applyFill="1" applyBorder="1"/>
    <xf numFmtId="0" fontId="3" fillId="7" borderId="5" xfId="3" applyNumberFormat="1" applyFill="1" applyBorder="1"/>
    <xf numFmtId="0" fontId="2" fillId="7" borderId="10" xfId="0" applyNumberFormat="1" applyFont="1" applyFill="1" applyBorder="1"/>
    <xf numFmtId="3" fontId="1" fillId="7" borderId="12" xfId="0" applyNumberFormat="1" applyFont="1" applyFill="1" applyBorder="1" applyProtection="1">
      <protection locked="0"/>
    </xf>
    <xf numFmtId="164" fontId="9" fillId="7" borderId="1" xfId="3" applyNumberFormat="1" applyFont="1" applyFill="1" applyBorder="1"/>
    <xf numFmtId="0" fontId="9" fillId="7" borderId="0" xfId="3" applyNumberFormat="1" applyFont="1" applyFill="1"/>
    <xf numFmtId="10" fontId="9" fillId="7" borderId="1" xfId="3" applyNumberFormat="1" applyFont="1" applyFill="1" applyBorder="1"/>
    <xf numFmtId="0" fontId="1" fillId="7" borderId="0" xfId="3" applyNumberFormat="1" applyFont="1" applyFill="1"/>
    <xf numFmtId="0" fontId="19" fillId="7" borderId="11" xfId="3" applyNumberFormat="1" applyFont="1" applyFill="1" applyBorder="1"/>
    <xf numFmtId="0" fontId="19" fillId="7" borderId="11" xfId="3" applyNumberFormat="1" applyFont="1" applyFill="1" applyBorder="1" applyAlignment="1">
      <alignment horizontal="center"/>
    </xf>
    <xf numFmtId="0" fontId="2" fillId="7" borderId="11" xfId="0" applyNumberFormat="1" applyFont="1" applyFill="1" applyBorder="1" applyAlignment="1">
      <alignment horizontal="center"/>
    </xf>
    <xf numFmtId="0" fontId="20" fillId="7" borderId="11" xfId="3" applyNumberFormat="1" applyFont="1" applyFill="1" applyBorder="1" applyAlignment="1">
      <alignment horizontal="left"/>
    </xf>
    <xf numFmtId="0" fontId="9" fillId="4" borderId="3" xfId="0" applyNumberFormat="1" applyFont="1" applyFill="1" applyBorder="1" applyProtection="1">
      <protection locked="0"/>
    </xf>
    <xf numFmtId="0" fontId="1" fillId="4" borderId="4" xfId="0" applyNumberFormat="1" applyFont="1" applyFill="1" applyBorder="1" applyProtection="1">
      <protection locked="0"/>
    </xf>
    <xf numFmtId="37" fontId="1" fillId="0" borderId="1" xfId="3" applyNumberFormat="1" applyFont="1" applyFill="1" applyBorder="1" applyProtection="1">
      <protection locked="0"/>
    </xf>
    <xf numFmtId="0" fontId="15" fillId="0" borderId="1" xfId="3" applyNumberFormat="1" applyFont="1" applyBorder="1" applyProtection="1">
      <protection locked="0"/>
    </xf>
    <xf numFmtId="3" fontId="1" fillId="4" borderId="1" xfId="2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1" fillId="7" borderId="0" xfId="0" quotePrefix="1" applyNumberFormat="1" applyFont="1" applyFill="1" applyBorder="1" applyAlignment="1">
      <alignment horizontal="left"/>
    </xf>
    <xf numFmtId="3" fontId="2" fillId="7" borderId="0" xfId="0" applyNumberFormat="1" applyFont="1" applyFill="1" applyBorder="1"/>
    <xf numFmtId="3" fontId="1" fillId="7" borderId="0" xfId="0" applyNumberFormat="1" applyFont="1" applyFill="1" applyBorder="1"/>
    <xf numFmtId="0" fontId="19" fillId="7" borderId="0" xfId="3" applyNumberFormat="1" applyFont="1" applyFill="1" applyBorder="1"/>
    <xf numFmtId="4" fontId="1" fillId="7" borderId="2" xfId="0" applyNumberFormat="1" applyFont="1" applyFill="1" applyBorder="1" applyProtection="1">
      <protection locked="0"/>
    </xf>
    <xf numFmtId="3" fontId="1" fillId="7" borderId="2" xfId="0" applyNumberFormat="1" applyFont="1" applyFill="1" applyBorder="1" applyProtection="1">
      <protection locked="0"/>
    </xf>
    <xf numFmtId="3" fontId="1" fillId="7" borderId="1" xfId="0" applyNumberFormat="1" applyFont="1" applyFill="1" applyBorder="1" applyProtection="1"/>
    <xf numFmtId="3" fontId="1" fillId="0" borderId="0" xfId="3" applyNumberFormat="1" applyFont="1" applyFill="1" applyAlignment="1">
      <alignment horizontal="left"/>
    </xf>
    <xf numFmtId="0" fontId="3" fillId="0" borderId="0" xfId="3" applyNumberFormat="1" applyAlignment="1">
      <alignment horizontal="left"/>
    </xf>
    <xf numFmtId="0" fontId="15" fillId="0" borderId="0" xfId="3" applyNumberFormat="1" applyFont="1" applyAlignment="1">
      <alignment horizontal="left"/>
    </xf>
    <xf numFmtId="0" fontId="7" fillId="0" borderId="0" xfId="3" applyNumberFormat="1" applyFont="1" applyFill="1" applyBorder="1" applyAlignment="1">
      <alignment horizontal="left"/>
    </xf>
    <xf numFmtId="0" fontId="7" fillId="0" borderId="0" xfId="3" applyNumberFormat="1" applyFont="1" applyFill="1" applyAlignment="1">
      <alignment horizontal="left"/>
    </xf>
    <xf numFmtId="0" fontId="0" fillId="2" borderId="0" xfId="0" applyNumberFormat="1" applyAlignment="1">
      <alignment horizontal="left"/>
    </xf>
    <xf numFmtId="0" fontId="6" fillId="0" borderId="0" xfId="3" applyNumberFormat="1" applyFont="1" applyFill="1" applyAlignment="1">
      <alignment horizontal="left"/>
    </xf>
    <xf numFmtId="0" fontId="22" fillId="0" borderId="0" xfId="3" quotePrefix="1" applyNumberFormat="1" applyFont="1" applyAlignment="1">
      <alignment horizontal="left"/>
    </xf>
    <xf numFmtId="0" fontId="2" fillId="7" borderId="13" xfId="0" applyNumberFormat="1" applyFont="1" applyFill="1" applyBorder="1" applyAlignment="1">
      <alignment horizontal="center"/>
    </xf>
    <xf numFmtId="0" fontId="2" fillId="7" borderId="2" xfId="0" applyNumberFormat="1" applyFont="1" applyFill="1" applyBorder="1" applyAlignment="1">
      <alignment horizontal="center"/>
    </xf>
    <xf numFmtId="0" fontId="3" fillId="0" borderId="0" xfId="3" applyNumberFormat="1" applyFont="1" applyAlignment="1">
      <alignment horizontal="right"/>
    </xf>
    <xf numFmtId="0" fontId="25" fillId="7" borderId="0" xfId="3" applyNumberFormat="1" applyFont="1" applyFill="1"/>
    <xf numFmtId="0" fontId="25" fillId="0" borderId="0" xfId="3" applyNumberFormat="1" applyFont="1"/>
    <xf numFmtId="0" fontId="27" fillId="0" borderId="0" xfId="3" applyNumberFormat="1" applyFont="1" applyFill="1" applyAlignment="1">
      <alignment horizontal="left"/>
    </xf>
    <xf numFmtId="0" fontId="27" fillId="0" borderId="0" xfId="3" applyNumberFormat="1" applyFont="1" applyFill="1"/>
    <xf numFmtId="0" fontId="28" fillId="0" borderId="0" xfId="3" applyNumberFormat="1" applyFont="1" applyFill="1" applyAlignment="1">
      <alignment horizontal="right"/>
    </xf>
    <xf numFmtId="0" fontId="29" fillId="7" borderId="0" xfId="0" applyNumberFormat="1" applyFont="1" applyFill="1"/>
    <xf numFmtId="0" fontId="30" fillId="0" borderId="0" xfId="3" applyNumberFormat="1" applyFont="1" applyFill="1" applyAlignment="1">
      <alignment horizontal="left"/>
    </xf>
    <xf numFmtId="3" fontId="28" fillId="0" borderId="0" xfId="3" applyNumberFormat="1" applyFont="1" applyFill="1" applyAlignment="1">
      <alignment horizontal="right"/>
    </xf>
    <xf numFmtId="0" fontId="6" fillId="7" borderId="2" xfId="0" quotePrefix="1" applyNumberFormat="1" applyFont="1" applyFill="1" applyBorder="1" applyAlignment="1">
      <alignment horizontal="left"/>
    </xf>
    <xf numFmtId="0" fontId="0" fillId="3" borderId="0" xfId="0" applyNumberFormat="1" applyFill="1"/>
    <xf numFmtId="0" fontId="3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NumberFormat="1" applyFont="1" applyFill="1"/>
    <xf numFmtId="49" fontId="16" fillId="3" borderId="0" xfId="0" applyNumberFormat="1" applyFont="1" applyFill="1"/>
    <xf numFmtId="0" fontId="1" fillId="3" borderId="0" xfId="0" quotePrefix="1" applyNumberFormat="1" applyFont="1" applyFill="1" applyBorder="1"/>
    <xf numFmtId="0" fontId="2" fillId="3" borderId="0" xfId="0" applyNumberFormat="1" applyFont="1" applyFill="1" applyProtection="1">
      <protection locked="0"/>
    </xf>
    <xf numFmtId="10" fontId="16" fillId="3" borderId="0" xfId="0" applyNumberFormat="1" applyFont="1" applyFill="1"/>
    <xf numFmtId="10" fontId="1" fillId="3" borderId="0" xfId="0" applyNumberFormat="1" applyFont="1" applyFill="1"/>
    <xf numFmtId="0" fontId="2" fillId="3" borderId="11" xfId="0" applyNumberFormat="1" applyFont="1" applyFill="1" applyBorder="1" applyProtection="1">
      <protection locked="0"/>
    </xf>
    <xf numFmtId="0" fontId="1" fillId="3" borderId="3" xfId="0" applyNumberFormat="1" applyFont="1" applyFill="1" applyBorder="1" applyProtection="1"/>
    <xf numFmtId="0" fontId="1" fillId="3" borderId="6" xfId="0" applyNumberFormat="1" applyFont="1" applyFill="1" applyBorder="1" applyProtection="1"/>
    <xf numFmtId="0" fontId="1" fillId="3" borderId="1" xfId="0" applyNumberFormat="1" applyFont="1" applyFill="1" applyBorder="1" applyProtection="1">
      <protection locked="0"/>
    </xf>
    <xf numFmtId="0" fontId="1" fillId="3" borderId="10" xfId="0" applyNumberFormat="1" applyFont="1" applyFill="1" applyBorder="1" applyProtection="1"/>
    <xf numFmtId="0" fontId="1" fillId="3" borderId="11" xfId="0" applyNumberFormat="1" applyFont="1" applyFill="1" applyBorder="1" applyProtection="1"/>
    <xf numFmtId="0" fontId="0" fillId="3" borderId="6" xfId="0" applyNumberFormat="1" applyFill="1" applyBorder="1" applyProtection="1"/>
    <xf numFmtId="0" fontId="0" fillId="3" borderId="8" xfId="0" applyNumberFormat="1" applyFill="1" applyBorder="1"/>
    <xf numFmtId="0" fontId="1" fillId="3" borderId="0" xfId="0" quotePrefix="1" applyNumberFormat="1" applyFont="1" applyFill="1"/>
    <xf numFmtId="0" fontId="13" fillId="3" borderId="0" xfId="0" applyNumberFormat="1" applyFont="1" applyFill="1"/>
    <xf numFmtId="0" fontId="1" fillId="3" borderId="10" xfId="0" quotePrefix="1" applyNumberFormat="1" applyFont="1" applyFill="1" applyBorder="1" applyAlignment="1" applyProtection="1">
      <alignment horizontal="left"/>
    </xf>
    <xf numFmtId="0" fontId="14" fillId="3" borderId="0" xfId="0" applyNumberFormat="1" applyFont="1" applyFill="1"/>
    <xf numFmtId="0" fontId="1" fillId="3" borderId="14" xfId="0" applyNumberFormat="1" applyFont="1" applyFill="1" applyBorder="1" applyProtection="1"/>
    <xf numFmtId="0" fontId="0" fillId="3" borderId="11" xfId="0" applyNumberFormat="1" applyFill="1" applyBorder="1" applyProtection="1"/>
    <xf numFmtId="0" fontId="1" fillId="3" borderId="8" xfId="0" applyNumberFormat="1" applyFont="1" applyFill="1" applyBorder="1" applyProtection="1"/>
    <xf numFmtId="0" fontId="0" fillId="3" borderId="0" xfId="0" applyNumberFormat="1" applyFill="1" applyBorder="1" applyProtection="1"/>
    <xf numFmtId="0" fontId="1" fillId="3" borderId="0" xfId="0" applyNumberFormat="1" applyFont="1" applyFill="1" applyBorder="1" applyProtection="1"/>
    <xf numFmtId="0" fontId="1" fillId="3" borderId="0" xfId="0" applyNumberFormat="1" applyFont="1" applyFill="1" applyBorder="1" applyProtection="1">
      <protection locked="0"/>
    </xf>
    <xf numFmtId="0" fontId="16" fillId="3" borderId="11" xfId="0" applyNumberFormat="1" applyFont="1" applyFill="1" applyBorder="1"/>
    <xf numFmtId="0" fontId="6" fillId="3" borderId="3" xfId="0" quotePrefix="1" applyNumberFormat="1" applyFont="1" applyFill="1" applyBorder="1" applyAlignment="1" applyProtection="1">
      <alignment horizontal="left"/>
    </xf>
    <xf numFmtId="0" fontId="9" fillId="3" borderId="10" xfId="0" applyNumberFormat="1" applyFont="1" applyFill="1" applyBorder="1" applyProtection="1"/>
    <xf numFmtId="0" fontId="8" fillId="3" borderId="0" xfId="0" applyNumberFormat="1" applyFont="1" applyFill="1"/>
    <xf numFmtId="0" fontId="9" fillId="3" borderId="3" xfId="0" quotePrefix="1" applyNumberFormat="1" applyFont="1" applyFill="1" applyBorder="1" applyAlignment="1">
      <alignment horizontal="left"/>
    </xf>
    <xf numFmtId="0" fontId="9" fillId="3" borderId="1" xfId="0" quotePrefix="1" applyNumberFormat="1" applyFont="1" applyFill="1" applyBorder="1" applyAlignment="1">
      <alignment horizontal="left"/>
    </xf>
    <xf numFmtId="3" fontId="9" fillId="3" borderId="1" xfId="0" applyNumberFormat="1" applyFont="1" applyFill="1" applyBorder="1"/>
    <xf numFmtId="0" fontId="9" fillId="3" borderId="10" xfId="0" quotePrefix="1" applyNumberFormat="1" applyFont="1" applyFill="1" applyBorder="1" applyAlignment="1">
      <alignment horizontal="left"/>
    </xf>
    <xf numFmtId="0" fontId="10" fillId="3" borderId="11" xfId="0" applyNumberFormat="1" applyFont="1" applyFill="1" applyBorder="1"/>
    <xf numFmtId="0" fontId="0" fillId="3" borderId="11" xfId="0" applyNumberFormat="1" applyFill="1" applyBorder="1"/>
    <xf numFmtId="0" fontId="1" fillId="3" borderId="1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center"/>
    </xf>
    <xf numFmtId="0" fontId="0" fillId="3" borderId="0" xfId="0" applyNumberFormat="1" applyFill="1" applyBorder="1"/>
    <xf numFmtId="0" fontId="9" fillId="3" borderId="3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/>
    <xf numFmtId="5" fontId="1" fillId="3" borderId="1" xfId="0" applyNumberFormat="1" applyFont="1" applyFill="1" applyBorder="1"/>
    <xf numFmtId="0" fontId="9" fillId="3" borderId="10" xfId="0" applyNumberFormat="1" applyFont="1" applyFill="1" applyBorder="1" applyAlignment="1" applyProtection="1">
      <alignment horizontal="left"/>
    </xf>
    <xf numFmtId="1" fontId="1" fillId="3" borderId="0" xfId="0" applyNumberFormat="1" applyFont="1" applyFill="1"/>
    <xf numFmtId="0" fontId="9" fillId="3" borderId="0" xfId="0" applyNumberFormat="1" applyFont="1" applyFill="1"/>
    <xf numFmtId="0" fontId="1" fillId="3" borderId="1" xfId="0" applyNumberFormat="1" applyFont="1" applyFill="1" applyBorder="1" applyProtection="1"/>
    <xf numFmtId="0" fontId="1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0" fontId="0" fillId="3" borderId="1" xfId="0" applyNumberFormat="1" applyFill="1" applyBorder="1" applyProtection="1">
      <protection locked="0"/>
    </xf>
    <xf numFmtId="0" fontId="1" fillId="3" borderId="3" xfId="0" applyNumberFormat="1" applyFont="1" applyFill="1" applyBorder="1" applyAlignment="1" applyProtection="1">
      <alignment horizontal="left"/>
    </xf>
    <xf numFmtId="0" fontId="1" fillId="3" borderId="3" xfId="0" quotePrefix="1" applyNumberFormat="1" applyFont="1" applyFill="1" applyBorder="1" applyAlignment="1" applyProtection="1">
      <alignment horizontal="left"/>
    </xf>
    <xf numFmtId="0" fontId="9" fillId="3" borderId="15" xfId="0" quotePrefix="1" applyNumberFormat="1" applyFont="1" applyFill="1" applyBorder="1"/>
    <xf numFmtId="0" fontId="0" fillId="3" borderId="4" xfId="0" applyNumberFormat="1" applyFill="1" applyBorder="1" applyProtection="1">
      <protection locked="0"/>
    </xf>
    <xf numFmtId="10" fontId="6" fillId="3" borderId="11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9" fillId="3" borderId="0" xfId="0" applyNumberFormat="1" applyFont="1" applyFill="1" applyBorder="1" applyProtection="1">
      <protection locked="0"/>
    </xf>
    <xf numFmtId="0" fontId="0" fillId="3" borderId="0" xfId="0" applyNumberFormat="1" applyFill="1" applyProtection="1">
      <protection locked="0"/>
    </xf>
    <xf numFmtId="0" fontId="9" fillId="3" borderId="3" xfId="0" applyNumberFormat="1" applyFont="1" applyFill="1" applyBorder="1" applyProtection="1">
      <protection locked="0"/>
    </xf>
    <xf numFmtId="0" fontId="9" fillId="3" borderId="1" xfId="0" applyNumberFormat="1" applyFont="1" applyFill="1" applyBorder="1" applyProtection="1"/>
    <xf numFmtId="3" fontId="7" fillId="3" borderId="2" xfId="0" applyNumberFormat="1" applyFont="1" applyFill="1" applyBorder="1"/>
    <xf numFmtId="0" fontId="6" fillId="3" borderId="0" xfId="0" applyNumberFormat="1" applyFont="1" applyFill="1" applyBorder="1"/>
    <xf numFmtId="0" fontId="1" fillId="3" borderId="0" xfId="0" applyNumberFormat="1" applyFont="1" applyFill="1" applyBorder="1"/>
    <xf numFmtId="0" fontId="1" fillId="3" borderId="1" xfId="0" quotePrefix="1" applyNumberFormat="1" applyFont="1" applyFill="1" applyBorder="1" applyAlignment="1" applyProtection="1">
      <alignment horizontal="left"/>
    </xf>
    <xf numFmtId="3" fontId="6" fillId="3" borderId="0" xfId="0" applyNumberFormat="1" applyFont="1" applyFill="1" applyBorder="1"/>
    <xf numFmtId="10" fontId="9" fillId="3" borderId="1" xfId="0" applyNumberFormat="1" applyFont="1" applyFill="1" applyBorder="1"/>
    <xf numFmtId="9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10" fontId="1" fillId="0" borderId="1" xfId="0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7" fontId="1" fillId="0" borderId="1" xfId="0" applyNumberFormat="1" applyFont="1" applyFill="1" applyBorder="1" applyProtection="1">
      <protection locked="0"/>
    </xf>
    <xf numFmtId="5" fontId="1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9" fontId="6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8" borderId="1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10" fontId="6" fillId="0" borderId="16" xfId="0" applyNumberFormat="1" applyFont="1" applyFill="1" applyBorder="1" applyAlignment="1" applyProtection="1">
      <alignment horizontal="center"/>
      <protection locked="0"/>
    </xf>
    <xf numFmtId="0" fontId="0" fillId="8" borderId="1" xfId="0" applyNumberFormat="1" applyFill="1" applyBorder="1" applyProtection="1">
      <protection locked="0"/>
    </xf>
    <xf numFmtId="0" fontId="0" fillId="8" borderId="1" xfId="0" applyNumberFormat="1" applyFill="1" applyBorder="1"/>
    <xf numFmtId="0" fontId="0" fillId="8" borderId="5" xfId="0" applyNumberFormat="1" applyFill="1" applyBorder="1"/>
    <xf numFmtId="3" fontId="1" fillId="9" borderId="1" xfId="2" applyNumberFormat="1" applyFont="1" applyFill="1" applyBorder="1"/>
    <xf numFmtId="3" fontId="1" fillId="10" borderId="1" xfId="2" applyNumberFormat="1" applyFont="1" applyFill="1" applyBorder="1"/>
    <xf numFmtId="0" fontId="3" fillId="9" borderId="0" xfId="2" applyNumberFormat="1" applyFill="1"/>
    <xf numFmtId="0" fontId="24" fillId="9" borderId="0" xfId="2" applyNumberFormat="1" applyFont="1" applyFill="1"/>
    <xf numFmtId="0" fontId="8" fillId="9" borderId="0" xfId="2" applyNumberFormat="1" applyFont="1" applyFill="1" applyAlignment="1">
      <alignment horizontal="center"/>
    </xf>
    <xf numFmtId="0" fontId="16" fillId="9" borderId="11" xfId="2" applyNumberFormat="1" applyFont="1" applyFill="1" applyBorder="1"/>
    <xf numFmtId="0" fontId="2" fillId="9" borderId="11" xfId="2" applyNumberFormat="1" applyFont="1" applyFill="1" applyBorder="1" applyAlignment="1">
      <alignment horizontal="center"/>
    </xf>
    <xf numFmtId="0" fontId="8" fillId="9" borderId="11" xfId="0" applyNumberFormat="1" applyFont="1" applyFill="1" applyBorder="1" applyAlignment="1">
      <alignment horizontal="center"/>
    </xf>
    <xf numFmtId="0" fontId="1" fillId="9" borderId="0" xfId="2" applyNumberFormat="1" applyFont="1" applyFill="1"/>
    <xf numFmtId="0" fontId="1" fillId="9" borderId="1" xfId="2" applyNumberFormat="1" applyFont="1" applyFill="1" applyBorder="1" applyAlignment="1">
      <alignment horizontal="left"/>
    </xf>
    <xf numFmtId="0" fontId="1" fillId="9" borderId="1" xfId="2" quotePrefix="1" applyNumberFormat="1" applyFont="1" applyFill="1" applyBorder="1" applyAlignment="1">
      <alignment horizontal="left"/>
    </xf>
    <xf numFmtId="3" fontId="7" fillId="9" borderId="1" xfId="2" applyNumberFormat="1" applyFont="1" applyFill="1" applyBorder="1"/>
    <xf numFmtId="10" fontId="1" fillId="9" borderId="1" xfId="2" applyNumberFormat="1" applyFont="1" applyFill="1" applyBorder="1"/>
    <xf numFmtId="9" fontId="7" fillId="9" borderId="1" xfId="2" applyNumberFormat="1" applyFont="1" applyFill="1" applyBorder="1"/>
    <xf numFmtId="9" fontId="1" fillId="9" borderId="1" xfId="2" applyNumberFormat="1" applyFont="1" applyFill="1" applyBorder="1"/>
    <xf numFmtId="0" fontId="1" fillId="9" borderId="1" xfId="2" applyNumberFormat="1" applyFont="1" applyFill="1" applyBorder="1"/>
    <xf numFmtId="0" fontId="1" fillId="9" borderId="8" xfId="2" applyNumberFormat="1" applyFont="1" applyFill="1" applyBorder="1"/>
    <xf numFmtId="3" fontId="1" fillId="9" borderId="8" xfId="2" applyNumberFormat="1" applyFont="1" applyFill="1" applyBorder="1"/>
    <xf numFmtId="3" fontId="1" fillId="9" borderId="0" xfId="2" applyNumberFormat="1" applyFont="1" applyFill="1" applyBorder="1"/>
    <xf numFmtId="0" fontId="0" fillId="9" borderId="0" xfId="0" applyNumberFormat="1" applyFill="1"/>
    <xf numFmtId="0" fontId="2" fillId="9" borderId="0" xfId="2" applyNumberFormat="1" applyFont="1" applyFill="1" applyAlignment="1">
      <alignment horizontal="left"/>
    </xf>
    <xf numFmtId="3" fontId="1" fillId="9" borderId="5" xfId="2" applyNumberFormat="1" applyFont="1" applyFill="1" applyBorder="1"/>
    <xf numFmtId="0" fontId="0" fillId="9" borderId="0" xfId="0" applyNumberFormat="1" applyFill="1" applyBorder="1"/>
    <xf numFmtId="0" fontId="4" fillId="9" borderId="0" xfId="2" applyNumberFormat="1" applyFont="1" applyFill="1"/>
    <xf numFmtId="3" fontId="1" fillId="9" borderId="0" xfId="2" applyNumberFormat="1" applyFont="1" applyFill="1"/>
    <xf numFmtId="0" fontId="2" fillId="9" borderId="0" xfId="2" applyNumberFormat="1" applyFont="1" applyFill="1"/>
    <xf numFmtId="0" fontId="1" fillId="9" borderId="1" xfId="2" quotePrefix="1" applyNumberFormat="1" applyFont="1" applyFill="1" applyBorder="1"/>
    <xf numFmtId="0" fontId="1" fillId="9" borderId="3" xfId="2" quotePrefix="1" applyNumberFormat="1" applyFont="1" applyFill="1" applyBorder="1"/>
    <xf numFmtId="9" fontId="1" fillId="9" borderId="1" xfId="2" applyNumberFormat="1" applyFont="1" applyFill="1" applyBorder="1" applyProtection="1">
      <protection locked="0"/>
    </xf>
    <xf numFmtId="3" fontId="1" fillId="9" borderId="2" xfId="2" applyNumberFormat="1" applyFont="1" applyFill="1" applyBorder="1"/>
    <xf numFmtId="0" fontId="1" fillId="9" borderId="3" xfId="2" quotePrefix="1" applyNumberFormat="1" applyFont="1" applyFill="1" applyBorder="1" applyAlignment="1">
      <alignment horizontal="left"/>
    </xf>
    <xf numFmtId="0" fontId="1" fillId="9" borderId="0" xfId="2" quotePrefix="1" applyNumberFormat="1" applyFont="1" applyFill="1" applyAlignment="1">
      <alignment horizontal="left"/>
    </xf>
    <xf numFmtId="3" fontId="1" fillId="9" borderId="2" xfId="2" applyNumberFormat="1" applyFont="1" applyFill="1" applyBorder="1" applyProtection="1">
      <protection locked="0"/>
    </xf>
    <xf numFmtId="0" fontId="7" fillId="9" borderId="1" xfId="2" applyNumberFormat="1" applyFont="1" applyFill="1" applyBorder="1" applyAlignment="1">
      <alignment horizontal="left"/>
    </xf>
    <xf numFmtId="10" fontId="1" fillId="9" borderId="1" xfId="2" applyNumberFormat="1" applyFont="1" applyFill="1" applyBorder="1" applyProtection="1">
      <protection locked="0"/>
    </xf>
    <xf numFmtId="7" fontId="1" fillId="9" borderId="1" xfId="2" applyNumberFormat="1" applyFont="1" applyFill="1" applyBorder="1" applyProtection="1"/>
    <xf numFmtId="0" fontId="7" fillId="9" borderId="1" xfId="2" quotePrefix="1" applyNumberFormat="1" applyFont="1" applyFill="1" applyBorder="1" applyAlignment="1">
      <alignment horizontal="left"/>
    </xf>
    <xf numFmtId="3" fontId="1" fillId="9" borderId="1" xfId="2" applyNumberFormat="1" applyFont="1" applyFill="1" applyBorder="1" applyProtection="1"/>
    <xf numFmtId="0" fontId="7" fillId="9" borderId="1" xfId="2" quotePrefix="1" applyNumberFormat="1" applyFont="1" applyFill="1" applyBorder="1"/>
    <xf numFmtId="5" fontId="1" fillId="3" borderId="1" xfId="0" applyNumberFormat="1" applyFont="1" applyFill="1" applyBorder="1" applyProtection="1"/>
    <xf numFmtId="10" fontId="1" fillId="4" borderId="1" xfId="0" applyNumberFormat="1" applyFont="1" applyFill="1" applyBorder="1" applyProtection="1">
      <protection locked="0"/>
    </xf>
    <xf numFmtId="5" fontId="1" fillId="3" borderId="2" xfId="0" applyNumberFormat="1" applyFont="1" applyFill="1" applyBorder="1" applyProtection="1"/>
    <xf numFmtId="3" fontId="1" fillId="6" borderId="0" xfId="0" applyNumberFormat="1" applyFont="1" applyFill="1" applyBorder="1"/>
    <xf numFmtId="0" fontId="34" fillId="5" borderId="0" xfId="0" applyNumberFormat="1" applyFont="1" applyFill="1" applyProtection="1"/>
    <xf numFmtId="0" fontId="34" fillId="5" borderId="0" xfId="0" applyNumberFormat="1" applyFont="1" applyFill="1"/>
    <xf numFmtId="0" fontId="34" fillId="5" borderId="0" xfId="0" quotePrefix="1" applyNumberFormat="1" applyFont="1" applyFill="1" applyAlignment="1" applyProtection="1">
      <alignment horizontal="left"/>
    </xf>
    <xf numFmtId="0" fontId="35" fillId="5" borderId="0" xfId="0" applyNumberFormat="1" applyFont="1" applyFill="1"/>
    <xf numFmtId="0" fontId="35" fillId="5" borderId="0" xfId="0" applyNumberFormat="1" applyFont="1" applyFill="1" applyProtection="1"/>
    <xf numFmtId="0" fontId="34" fillId="5" borderId="1" xfId="0" applyNumberFormat="1" applyFont="1" applyFill="1" applyBorder="1" applyProtection="1"/>
    <xf numFmtId="0" fontId="34" fillId="5" borderId="1" xfId="0" applyNumberFormat="1" applyFont="1" applyFill="1" applyBorder="1" applyAlignment="1">
      <alignment horizontal="center"/>
    </xf>
    <xf numFmtId="0" fontId="35" fillId="5" borderId="3" xfId="0" applyNumberFormat="1" applyFont="1" applyFill="1" applyBorder="1" applyProtection="1"/>
    <xf numFmtId="3" fontId="35" fillId="0" borderId="1" xfId="0" applyNumberFormat="1" applyFont="1" applyFill="1" applyBorder="1" applyProtection="1">
      <protection locked="0"/>
    </xf>
    <xf numFmtId="3" fontId="35" fillId="5" borderId="0" xfId="0" applyNumberFormat="1" applyFont="1" applyFill="1" applyBorder="1"/>
    <xf numFmtId="3" fontId="35" fillId="4" borderId="1" xfId="0" applyNumberFormat="1" applyFont="1" applyFill="1" applyBorder="1" applyProtection="1">
      <protection locked="0"/>
    </xf>
    <xf numFmtId="0" fontId="35" fillId="5" borderId="3" xfId="0" quotePrefix="1" applyNumberFormat="1" applyFont="1" applyFill="1" applyBorder="1" applyAlignment="1" applyProtection="1">
      <alignment horizontal="left"/>
    </xf>
    <xf numFmtId="0" fontId="35" fillId="5" borderId="1" xfId="0" applyNumberFormat="1" applyFont="1" applyFill="1" applyBorder="1" applyProtection="1"/>
    <xf numFmtId="3" fontId="35" fillId="0" borderId="4" xfId="0" applyNumberFormat="1" applyFont="1" applyFill="1" applyBorder="1" applyProtection="1">
      <protection locked="0"/>
    </xf>
    <xf numFmtId="3" fontId="35" fillId="4" borderId="4" xfId="0" applyNumberFormat="1" applyFont="1" applyFill="1" applyBorder="1" applyProtection="1">
      <protection locked="0"/>
    </xf>
    <xf numFmtId="0" fontId="0" fillId="7" borderId="0" xfId="3" applyNumberFormat="1" applyFont="1" applyFill="1"/>
    <xf numFmtId="0" fontId="34" fillId="5" borderId="11" xfId="0" applyNumberFormat="1" applyFont="1" applyFill="1" applyBorder="1" applyAlignment="1" applyProtection="1">
      <alignment horizontal="left"/>
    </xf>
    <xf numFmtId="3" fontId="35" fillId="11" borderId="2" xfId="0" applyNumberFormat="1" applyFont="1" applyFill="1" applyBorder="1"/>
    <xf numFmtId="166" fontId="35" fillId="0" borderId="1" xfId="1" applyNumberFormat="1" applyFont="1" applyFill="1" applyBorder="1" applyProtection="1">
      <protection locked="0"/>
    </xf>
    <xf numFmtId="166" fontId="35" fillId="5" borderId="0" xfId="1" applyNumberFormat="1" applyFont="1" applyFill="1" applyBorder="1"/>
    <xf numFmtId="166" fontId="35" fillId="4" borderId="1" xfId="1" applyNumberFormat="1" applyFont="1" applyFill="1" applyBorder="1" applyProtection="1">
      <protection locked="0"/>
    </xf>
    <xf numFmtId="166" fontId="34" fillId="5" borderId="11" xfId="1" applyNumberFormat="1" applyFont="1" applyFill="1" applyBorder="1" applyAlignment="1" applyProtection="1">
      <alignment horizontal="left"/>
    </xf>
    <xf numFmtId="0" fontId="34" fillId="4" borderId="3" xfId="0" applyNumberFormat="1" applyFont="1" applyFill="1" applyBorder="1" applyAlignment="1" applyProtection="1">
      <alignment horizontal="center"/>
      <protection locked="0"/>
    </xf>
    <xf numFmtId="0" fontId="34" fillId="4" borderId="6" xfId="0" applyNumberFormat="1" applyFont="1" applyFill="1" applyBorder="1" applyAlignment="1" applyProtection="1">
      <alignment horizontal="center"/>
      <protection locked="0"/>
    </xf>
    <xf numFmtId="0" fontId="32" fillId="0" borderId="17" xfId="0" applyNumberFormat="1" applyFont="1" applyFill="1" applyBorder="1" applyAlignment="1">
      <alignment horizontal="center"/>
    </xf>
    <xf numFmtId="0" fontId="32" fillId="0" borderId="18" xfId="0" applyNumberFormat="1" applyFont="1" applyFill="1" applyBorder="1" applyAlignment="1">
      <alignment horizontal="center"/>
    </xf>
    <xf numFmtId="0" fontId="33" fillId="0" borderId="17" xfId="3" applyNumberFormat="1" applyFont="1" applyFill="1" applyBorder="1" applyAlignment="1">
      <alignment horizontal="center"/>
    </xf>
    <xf numFmtId="0" fontId="33" fillId="0" borderId="18" xfId="3" applyNumberFormat="1" applyFont="1" applyFill="1" applyBorder="1" applyAlignment="1">
      <alignment horizontal="center"/>
    </xf>
    <xf numFmtId="3" fontId="7" fillId="0" borderId="0" xfId="3" quotePrefix="1" applyNumberFormat="1" applyFont="1" applyFill="1" applyAlignment="1">
      <alignment horizontal="left"/>
    </xf>
    <xf numFmtId="3" fontId="16" fillId="0" borderId="0" xfId="3" quotePrefix="1" applyNumberFormat="1" applyFont="1" applyFill="1" applyAlignment="1">
      <alignment horizontal="left"/>
    </xf>
    <xf numFmtId="0" fontId="1" fillId="4" borderId="3" xfId="0" applyNumberFormat="1" applyFont="1" applyFill="1" applyBorder="1" applyAlignment="1" applyProtection="1">
      <alignment horizontal="left"/>
      <protection locked="0"/>
    </xf>
    <xf numFmtId="0" fontId="1" fillId="4" borderId="4" xfId="0" applyNumberFormat="1" applyFont="1" applyFill="1" applyBorder="1" applyAlignment="1" applyProtection="1">
      <alignment horizontal="left"/>
      <protection locked="0"/>
    </xf>
    <xf numFmtId="0" fontId="1" fillId="0" borderId="0" xfId="3" applyNumberFormat="1" applyFont="1" applyFill="1" applyAlignment="1">
      <alignment horizontal="left"/>
    </xf>
    <xf numFmtId="0" fontId="32" fillId="0" borderId="19" xfId="0" applyNumberFormat="1" applyFont="1" applyFill="1" applyBorder="1" applyAlignment="1">
      <alignment horizontal="center"/>
    </xf>
    <xf numFmtId="0" fontId="10" fillId="9" borderId="0" xfId="2" applyNumberFormat="1" applyFont="1" applyFill="1" applyAlignment="1">
      <alignment horizontal="center"/>
    </xf>
    <xf numFmtId="0" fontId="33" fillId="0" borderId="17" xfId="2" applyNumberFormat="1" applyFont="1" applyFill="1" applyBorder="1" applyAlignment="1">
      <alignment horizontal="center"/>
    </xf>
    <xf numFmtId="0" fontId="33" fillId="0" borderId="19" xfId="2" applyNumberFormat="1" applyFont="1" applyFill="1" applyBorder="1" applyAlignment="1">
      <alignment horizontal="center"/>
    </xf>
    <xf numFmtId="0" fontId="33" fillId="0" borderId="18" xfId="2" applyNumberFormat="1" applyFont="1" applyFill="1" applyBorder="1" applyAlignment="1">
      <alignment horizontal="center"/>
    </xf>
    <xf numFmtId="0" fontId="36" fillId="7" borderId="0" xfId="0" applyNumberFormat="1" applyFont="1" applyFill="1"/>
  </cellXfs>
  <cellStyles count="4">
    <cellStyle name="Currency" xfId="1" builtinId="4"/>
    <cellStyle name="Normal" xfId="0" builtinId="0"/>
    <cellStyle name="Normal_B" xfId="2"/>
    <cellStyle name="Normal_C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  <pageSetUpPr autoPageBreaks="0" fitToPage="1"/>
  </sheetPr>
  <dimension ref="B2:AK140"/>
  <sheetViews>
    <sheetView tabSelected="1" showOutlineSymbols="0" zoomScale="90" zoomScaleNormal="90" workbookViewId="0">
      <selection activeCell="B19" sqref="B19"/>
    </sheetView>
  </sheetViews>
  <sheetFormatPr defaultColWidth="2.6640625" defaultRowHeight="12.75"/>
  <cols>
    <col min="1" max="1" width="2.6640625" style="1"/>
    <col min="2" max="2" width="32.44140625" style="1" customWidth="1"/>
    <col min="3" max="3" width="25.44140625" style="1" customWidth="1"/>
    <col min="4" max="4" width="63.44140625" style="1" customWidth="1"/>
    <col min="5" max="5" width="9.77734375" style="1" hidden="1" customWidth="1"/>
    <col min="6" max="6" width="9.21875" style="1" hidden="1" customWidth="1"/>
    <col min="7" max="7" width="8.21875" style="1" hidden="1" customWidth="1"/>
    <col min="8" max="8" width="10.33203125" style="1" hidden="1" customWidth="1"/>
    <col min="9" max="9" width="10.21875" style="1" hidden="1" customWidth="1"/>
    <col min="10" max="10" width="12.44140625" style="1" hidden="1" customWidth="1"/>
    <col min="11" max="11" width="13.21875" style="1" customWidth="1"/>
    <col min="12" max="12" width="12.5546875" style="1" customWidth="1"/>
    <col min="13" max="15" width="12.6640625" style="1" customWidth="1"/>
    <col min="16" max="16" width="11.6640625" style="1" customWidth="1"/>
    <col min="17" max="17" width="10.6640625" style="1" customWidth="1"/>
    <col min="18" max="19" width="11.6640625" style="1" customWidth="1"/>
    <col min="20" max="21" width="12.6640625" style="1" customWidth="1"/>
    <col min="22" max="23" width="10.6640625" style="1" customWidth="1"/>
    <col min="24" max="24" width="11.6640625" style="1" customWidth="1"/>
    <col min="25" max="25" width="9.6640625" style="1" customWidth="1"/>
    <col min="26" max="26" width="10.6640625" style="1" customWidth="1"/>
    <col min="27" max="28" width="11.6640625" style="1" customWidth="1"/>
    <col min="29" max="29" width="10.6640625" style="1" customWidth="1"/>
    <col min="30" max="30" width="2.6640625" style="1" customWidth="1"/>
    <col min="31" max="31" width="19.6640625" style="1" customWidth="1"/>
    <col min="32" max="32" width="12.6640625" style="1" customWidth="1"/>
    <col min="33" max="33" width="13.6640625" style="1" customWidth="1"/>
    <col min="34" max="16384" width="2.6640625" style="1"/>
  </cols>
  <sheetData>
    <row r="2" spans="2:37">
      <c r="B2" s="1" t="s">
        <v>354</v>
      </c>
    </row>
    <row r="3" spans="2:37">
      <c r="B3" s="1" t="s">
        <v>360</v>
      </c>
    </row>
    <row r="4" spans="2:37" ht="13.5" thickBot="1"/>
    <row r="5" spans="2:37" ht="16.5" thickBot="1">
      <c r="B5" s="269" t="s">
        <v>345</v>
      </c>
      <c r="C5" s="270"/>
      <c r="D5" s="270"/>
      <c r="E5" s="44"/>
      <c r="F5" s="46"/>
      <c r="G5" s="46"/>
      <c r="H5" s="293" t="s">
        <v>308</v>
      </c>
      <c r="I5" s="294"/>
      <c r="J5" s="4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E5"/>
      <c r="AF5"/>
      <c r="AG5"/>
      <c r="AH5"/>
      <c r="AI5"/>
      <c r="AJ5"/>
      <c r="AK5"/>
    </row>
    <row r="6" spans="2:37" ht="15.75">
      <c r="B6" s="271" t="s">
        <v>0</v>
      </c>
      <c r="C6" s="291"/>
      <c r="D6" s="292"/>
      <c r="E6" s="44"/>
      <c r="F6" s="44"/>
      <c r="G6" s="45"/>
      <c r="H6" s="46"/>
      <c r="I6" s="46"/>
      <c r="J6" s="4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E6"/>
      <c r="AF6"/>
      <c r="AG6"/>
      <c r="AH6"/>
      <c r="AI6"/>
      <c r="AJ6"/>
      <c r="AK6"/>
    </row>
    <row r="7" spans="2:37" ht="15.75">
      <c r="B7" s="269" t="s">
        <v>151</v>
      </c>
      <c r="C7" s="286">
        <f>'Pro Forma'!C15</f>
        <v>0</v>
      </c>
      <c r="D7" s="278"/>
      <c r="E7" s="47" t="s">
        <v>154</v>
      </c>
      <c r="F7" s="46"/>
      <c r="G7" s="48">
        <f>IF(C7=0,0,#REF!/C7)</f>
        <v>0</v>
      </c>
      <c r="H7" s="46"/>
      <c r="I7" s="46"/>
      <c r="J7" s="4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E7"/>
      <c r="AF7"/>
      <c r="AG7"/>
      <c r="AH7"/>
      <c r="AI7"/>
      <c r="AJ7"/>
      <c r="AK7"/>
    </row>
    <row r="8" spans="2:37" ht="15">
      <c r="B8" s="273"/>
      <c r="C8" s="272"/>
      <c r="D8" s="272"/>
      <c r="E8" s="45"/>
      <c r="F8" s="46"/>
      <c r="G8" s="46"/>
      <c r="H8" s="46"/>
      <c r="I8" s="44"/>
      <c r="J8" s="4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E8"/>
      <c r="AF8"/>
      <c r="AG8"/>
      <c r="AH8"/>
      <c r="AI8"/>
      <c r="AJ8"/>
      <c r="AK8"/>
    </row>
    <row r="9" spans="2:37" ht="15.75">
      <c r="B9" s="274" t="s">
        <v>1</v>
      </c>
      <c r="C9" s="275" t="s">
        <v>2</v>
      </c>
      <c r="D9" s="275" t="s">
        <v>332</v>
      </c>
      <c r="E9" s="49" t="s">
        <v>3</v>
      </c>
      <c r="F9" s="49" t="s">
        <v>4</v>
      </c>
      <c r="G9" s="49" t="s">
        <v>200</v>
      </c>
      <c r="H9" s="49" t="s">
        <v>5</v>
      </c>
      <c r="I9" s="49" t="s">
        <v>6</v>
      </c>
      <c r="J9" s="49" t="s">
        <v>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E9"/>
      <c r="AF9"/>
      <c r="AG9"/>
      <c r="AH9"/>
      <c r="AI9"/>
      <c r="AJ9"/>
      <c r="AK9"/>
    </row>
    <row r="10" spans="2:37" ht="15.75">
      <c r="B10" s="269" t="s">
        <v>8</v>
      </c>
      <c r="C10" s="272"/>
      <c r="D10" s="272"/>
      <c r="E10" s="46"/>
      <c r="F10" s="46"/>
      <c r="G10" s="46"/>
      <c r="H10" s="46"/>
      <c r="I10" s="46"/>
      <c r="J10" s="4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E10"/>
      <c r="AF10"/>
      <c r="AG10"/>
      <c r="AH10"/>
      <c r="AI10"/>
      <c r="AJ10"/>
      <c r="AK10"/>
    </row>
    <row r="11" spans="2:37" ht="15">
      <c r="B11" s="276" t="s">
        <v>347</v>
      </c>
      <c r="C11" s="287">
        <v>0</v>
      </c>
      <c r="D11" s="282" t="s">
        <v>355</v>
      </c>
      <c r="E11" s="53"/>
      <c r="F11" s="53"/>
      <c r="G11" s="48">
        <f>C11</f>
        <v>0</v>
      </c>
      <c r="H11" s="53"/>
      <c r="I11" s="53"/>
      <c r="J11" s="5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E11"/>
      <c r="AF11"/>
      <c r="AG11"/>
      <c r="AH11"/>
      <c r="AI11"/>
      <c r="AJ11"/>
      <c r="AK11"/>
    </row>
    <row r="12" spans="2:37" ht="15">
      <c r="B12" s="281" t="s">
        <v>346</v>
      </c>
      <c r="C12" s="287"/>
      <c r="D12" s="277" t="s">
        <v>348</v>
      </c>
      <c r="E12" s="268"/>
      <c r="F12" s="268"/>
      <c r="G12" s="50"/>
      <c r="H12" s="268"/>
      <c r="I12" s="268"/>
      <c r="J12" s="26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E12"/>
      <c r="AF12"/>
      <c r="AG12"/>
      <c r="AH12"/>
      <c r="AI12"/>
      <c r="AJ12"/>
      <c r="AK12"/>
    </row>
    <row r="13" spans="2:37" ht="15">
      <c r="B13" s="281" t="s">
        <v>349</v>
      </c>
      <c r="C13" s="287"/>
      <c r="D13" s="277" t="s">
        <v>356</v>
      </c>
      <c r="E13" s="268"/>
      <c r="F13" s="268"/>
      <c r="G13" s="50"/>
      <c r="H13" s="268"/>
      <c r="I13" s="268"/>
      <c r="J13" s="26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E13"/>
      <c r="AF13"/>
      <c r="AG13"/>
      <c r="AH13"/>
      <c r="AI13"/>
      <c r="AJ13"/>
      <c r="AK13"/>
    </row>
    <row r="14" spans="2:37" ht="15.75">
      <c r="B14" s="269" t="s">
        <v>361</v>
      </c>
      <c r="C14" s="288"/>
      <c r="D14" s="278"/>
      <c r="E14" s="46"/>
      <c r="F14" s="46"/>
      <c r="G14" s="46"/>
      <c r="H14" s="46"/>
      <c r="I14" s="46"/>
      <c r="J14" s="4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E14"/>
      <c r="AF14"/>
      <c r="AG14"/>
      <c r="AH14"/>
      <c r="AI14"/>
      <c r="AJ14"/>
      <c r="AK14"/>
    </row>
    <row r="15" spans="2:37" ht="15">
      <c r="B15" s="276" t="s">
        <v>10</v>
      </c>
      <c r="C15" s="289">
        <v>0</v>
      </c>
      <c r="D15" s="283"/>
      <c r="E15" s="48">
        <f>C15</f>
        <v>0</v>
      </c>
      <c r="F15" s="53"/>
      <c r="G15" s="53"/>
      <c r="H15" s="48">
        <f>C15</f>
        <v>0</v>
      </c>
      <c r="I15" s="48">
        <f>C15</f>
        <v>0</v>
      </c>
      <c r="J15" s="48">
        <f>C15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E15"/>
      <c r="AF15"/>
      <c r="AG15"/>
      <c r="AH15"/>
      <c r="AI15"/>
      <c r="AJ15"/>
      <c r="AK15"/>
    </row>
    <row r="16" spans="2:37" ht="15">
      <c r="B16" s="276" t="s">
        <v>201</v>
      </c>
      <c r="C16" s="289">
        <v>0</v>
      </c>
      <c r="D16" s="283" t="s">
        <v>357</v>
      </c>
      <c r="E16" s="48">
        <f>C16</f>
        <v>0</v>
      </c>
      <c r="F16" s="53"/>
      <c r="G16" s="53"/>
      <c r="H16" s="53"/>
      <c r="I16" s="48">
        <f>C16</f>
        <v>0</v>
      </c>
      <c r="J16" s="48">
        <f>C16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E16"/>
      <c r="AF16"/>
      <c r="AG16"/>
      <c r="AH16"/>
      <c r="AI16"/>
      <c r="AJ16"/>
      <c r="AK16"/>
    </row>
    <row r="17" spans="2:37" ht="15">
      <c r="B17" s="276" t="s">
        <v>202</v>
      </c>
      <c r="C17" s="289">
        <v>0</v>
      </c>
      <c r="D17" s="283" t="s">
        <v>358</v>
      </c>
      <c r="E17" s="53"/>
      <c r="F17" s="53"/>
      <c r="G17" s="48">
        <f>C17</f>
        <v>0</v>
      </c>
      <c r="H17" s="53"/>
      <c r="I17" s="53"/>
      <c r="J17" s="5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E17"/>
      <c r="AF17"/>
      <c r="AG17"/>
      <c r="AH17"/>
      <c r="AI17"/>
      <c r="AJ17"/>
      <c r="AK17"/>
    </row>
    <row r="18" spans="2:37" ht="15.75">
      <c r="B18" s="269" t="s">
        <v>362</v>
      </c>
      <c r="C18" s="288"/>
      <c r="D18" s="278"/>
      <c r="E18" s="46"/>
      <c r="F18" s="46"/>
      <c r="G18" s="46"/>
      <c r="H18" s="46"/>
      <c r="I18" s="46"/>
      <c r="J18" s="4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E18"/>
      <c r="AF18"/>
      <c r="AG18"/>
      <c r="AH18"/>
      <c r="AI18"/>
      <c r="AJ18"/>
      <c r="AK18"/>
    </row>
    <row r="19" spans="2:37" ht="15">
      <c r="B19" s="276" t="s">
        <v>351</v>
      </c>
      <c r="C19" s="289">
        <v>0</v>
      </c>
      <c r="D19" s="283" t="s">
        <v>350</v>
      </c>
      <c r="E19" s="48">
        <f t="shared" ref="E19:E30" si="0">C19</f>
        <v>0</v>
      </c>
      <c r="F19" s="53"/>
      <c r="G19" s="53"/>
      <c r="H19" s="48">
        <f>C19</f>
        <v>0</v>
      </c>
      <c r="I19" s="48">
        <f t="shared" ref="I19:I30" si="1">C19</f>
        <v>0</v>
      </c>
      <c r="J19" s="48">
        <f t="shared" ref="J19:J30" si="2">C19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E19"/>
      <c r="AF19"/>
      <c r="AG19"/>
      <c r="AH19"/>
      <c r="AI19"/>
      <c r="AJ19"/>
      <c r="AK19"/>
    </row>
    <row r="20" spans="2:37" ht="15">
      <c r="B20" s="276" t="s">
        <v>353</v>
      </c>
      <c r="C20" s="289">
        <v>0</v>
      </c>
      <c r="D20" s="283" t="s">
        <v>352</v>
      </c>
      <c r="E20" s="48">
        <f t="shared" si="0"/>
        <v>0</v>
      </c>
      <c r="F20" s="53"/>
      <c r="G20" s="53"/>
      <c r="H20" s="53"/>
      <c r="I20" s="48">
        <f t="shared" si="1"/>
        <v>0</v>
      </c>
      <c r="J20" s="48">
        <f t="shared" si="2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E20"/>
      <c r="AF20"/>
      <c r="AG20"/>
      <c r="AH20"/>
      <c r="AI20"/>
      <c r="AJ20"/>
      <c r="AK20"/>
    </row>
    <row r="21" spans="2:37" ht="15">
      <c r="B21" s="276" t="s">
        <v>9</v>
      </c>
      <c r="C21" s="289">
        <v>0</v>
      </c>
      <c r="D21" s="283"/>
      <c r="E21" s="48">
        <f t="shared" si="0"/>
        <v>0</v>
      </c>
      <c r="F21" s="53"/>
      <c r="G21" s="53"/>
      <c r="H21" s="48">
        <f>C21</f>
        <v>0</v>
      </c>
      <c r="I21" s="48">
        <f t="shared" si="1"/>
        <v>0</v>
      </c>
      <c r="J21" s="48">
        <f t="shared" si="2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E21"/>
      <c r="AF21"/>
      <c r="AG21"/>
      <c r="AH21"/>
      <c r="AI21"/>
      <c r="AJ21"/>
      <c r="AK21"/>
    </row>
    <row r="22" spans="2:37" ht="15">
      <c r="B22" s="276" t="s">
        <v>339</v>
      </c>
      <c r="C22" s="289">
        <v>0</v>
      </c>
      <c r="D22" s="283"/>
      <c r="E22" s="48">
        <f>C22</f>
        <v>0</v>
      </c>
      <c r="F22" s="53"/>
      <c r="G22" s="53"/>
      <c r="H22" s="48">
        <f>C22</f>
        <v>0</v>
      </c>
      <c r="I22" s="48">
        <f>C22</f>
        <v>0</v>
      </c>
      <c r="J22" s="48">
        <f>C22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E22"/>
      <c r="AF22"/>
      <c r="AG22"/>
      <c r="AH22"/>
      <c r="AI22"/>
      <c r="AJ22"/>
      <c r="AK22"/>
    </row>
    <row r="23" spans="2:37" ht="15">
      <c r="B23" s="276" t="s">
        <v>11</v>
      </c>
      <c r="C23" s="289">
        <v>0</v>
      </c>
      <c r="D23" s="283"/>
      <c r="E23" s="48">
        <f t="shared" si="0"/>
        <v>0</v>
      </c>
      <c r="F23" s="53"/>
      <c r="G23" s="53"/>
      <c r="H23" s="48">
        <f>C23</f>
        <v>0</v>
      </c>
      <c r="I23" s="48">
        <f t="shared" si="1"/>
        <v>0</v>
      </c>
      <c r="J23" s="48">
        <f t="shared" si="2"/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E23"/>
      <c r="AF23"/>
      <c r="AG23"/>
      <c r="AH23"/>
      <c r="AI23"/>
      <c r="AJ23"/>
      <c r="AK23"/>
    </row>
    <row r="24" spans="2:37" ht="15">
      <c r="B24" s="276" t="s">
        <v>153</v>
      </c>
      <c r="C24" s="289">
        <v>0</v>
      </c>
      <c r="D24" s="283"/>
      <c r="E24" s="48">
        <f t="shared" si="0"/>
        <v>0</v>
      </c>
      <c r="F24" s="53"/>
      <c r="G24" s="53"/>
      <c r="H24" s="53"/>
      <c r="I24" s="48">
        <f t="shared" si="1"/>
        <v>0</v>
      </c>
      <c r="J24" s="48">
        <f t="shared" si="2"/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E24"/>
      <c r="AF24"/>
      <c r="AG24"/>
      <c r="AH24"/>
      <c r="AI24"/>
      <c r="AJ24"/>
      <c r="AK24"/>
    </row>
    <row r="25" spans="2:37" ht="15">
      <c r="B25" s="276" t="s">
        <v>340</v>
      </c>
      <c r="C25" s="289">
        <v>0</v>
      </c>
      <c r="D25" s="283"/>
      <c r="E25" s="48">
        <f t="shared" si="0"/>
        <v>0</v>
      </c>
      <c r="F25" s="53"/>
      <c r="G25" s="53"/>
      <c r="H25" s="48">
        <f t="shared" ref="H25:H30" si="3">C25</f>
        <v>0</v>
      </c>
      <c r="I25" s="48">
        <f t="shared" si="1"/>
        <v>0</v>
      </c>
      <c r="J25" s="48">
        <f t="shared" si="2"/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  <c r="AK25"/>
    </row>
    <row r="26" spans="2:37" ht="15">
      <c r="B26" s="281" t="s">
        <v>325</v>
      </c>
      <c r="C26" s="289">
        <v>0</v>
      </c>
      <c r="D26" s="279"/>
      <c r="E26" s="50">
        <f t="shared" si="0"/>
        <v>0</v>
      </c>
      <c r="F26" s="268"/>
      <c r="G26" s="268"/>
      <c r="H26" s="50">
        <f t="shared" si="3"/>
        <v>0</v>
      </c>
      <c r="I26" s="50">
        <f t="shared" si="1"/>
        <v>0</v>
      </c>
      <c r="J26" s="50">
        <f t="shared" si="2"/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E26"/>
      <c r="AF26"/>
      <c r="AG26"/>
      <c r="AH26"/>
      <c r="AI26"/>
      <c r="AJ26"/>
      <c r="AK26"/>
    </row>
    <row r="27" spans="2:37" ht="15">
      <c r="B27" s="281" t="s">
        <v>324</v>
      </c>
      <c r="C27" s="289">
        <v>0</v>
      </c>
      <c r="D27" s="279" t="s">
        <v>359</v>
      </c>
      <c r="E27" s="50">
        <f t="shared" si="0"/>
        <v>0</v>
      </c>
      <c r="F27" s="268"/>
      <c r="G27" s="268"/>
      <c r="H27" s="50">
        <f t="shared" si="3"/>
        <v>0</v>
      </c>
      <c r="I27" s="50">
        <f t="shared" si="1"/>
        <v>0</v>
      </c>
      <c r="J27" s="50">
        <f t="shared" si="2"/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</row>
    <row r="28" spans="2:37" ht="15">
      <c r="B28" s="281" t="s">
        <v>329</v>
      </c>
      <c r="C28" s="289">
        <v>0</v>
      </c>
      <c r="D28" s="279" t="s">
        <v>333</v>
      </c>
      <c r="E28" s="50">
        <f t="shared" si="0"/>
        <v>0</v>
      </c>
      <c r="F28" s="268"/>
      <c r="G28" s="268"/>
      <c r="H28" s="50">
        <f t="shared" si="3"/>
        <v>0</v>
      </c>
      <c r="I28" s="50">
        <f t="shared" si="1"/>
        <v>0</v>
      </c>
      <c r="J28" s="50">
        <f t="shared" si="2"/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E28"/>
      <c r="AF28"/>
      <c r="AG28"/>
      <c r="AH28"/>
      <c r="AI28"/>
      <c r="AJ28"/>
      <c r="AK28"/>
    </row>
    <row r="29" spans="2:37" ht="15">
      <c r="B29" s="281" t="s">
        <v>330</v>
      </c>
      <c r="C29" s="289">
        <v>0</v>
      </c>
      <c r="D29" s="279"/>
      <c r="E29" s="50">
        <f t="shared" si="0"/>
        <v>0</v>
      </c>
      <c r="F29" s="268"/>
      <c r="G29" s="268"/>
      <c r="H29" s="50">
        <f t="shared" si="3"/>
        <v>0</v>
      </c>
      <c r="I29" s="50">
        <f t="shared" si="1"/>
        <v>0</v>
      </c>
      <c r="J29" s="50">
        <f t="shared" si="2"/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E29"/>
      <c r="AF29"/>
      <c r="AG29"/>
      <c r="AH29"/>
      <c r="AI29"/>
      <c r="AJ29"/>
      <c r="AK29"/>
    </row>
    <row r="30" spans="2:37" ht="15">
      <c r="B30" s="281" t="s">
        <v>331</v>
      </c>
      <c r="C30" s="289">
        <v>0</v>
      </c>
      <c r="D30" s="279" t="s">
        <v>334</v>
      </c>
      <c r="E30" s="50">
        <f t="shared" si="0"/>
        <v>0</v>
      </c>
      <c r="F30" s="268"/>
      <c r="G30" s="268"/>
      <c r="H30" s="50">
        <f t="shared" si="3"/>
        <v>0</v>
      </c>
      <c r="I30" s="50">
        <f t="shared" si="1"/>
        <v>0</v>
      </c>
      <c r="J30" s="50">
        <f t="shared" si="2"/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E30"/>
      <c r="AF30"/>
      <c r="AG30"/>
      <c r="AH30"/>
      <c r="AI30"/>
      <c r="AJ30"/>
      <c r="AK30"/>
    </row>
    <row r="31" spans="2:37" ht="15">
      <c r="B31" s="281" t="s">
        <v>15</v>
      </c>
      <c r="C31" s="289">
        <f>SUM(C19:C30)</f>
        <v>0</v>
      </c>
      <c r="D31" s="279"/>
      <c r="E31" s="50"/>
      <c r="F31" s="268"/>
      <c r="G31" s="268"/>
      <c r="H31" s="50"/>
      <c r="I31" s="50"/>
      <c r="J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E31"/>
      <c r="AF31"/>
      <c r="AG31"/>
      <c r="AH31"/>
      <c r="AI31"/>
      <c r="AJ31"/>
      <c r="AK31"/>
    </row>
    <row r="32" spans="2:37" ht="15.75">
      <c r="B32" s="269" t="s">
        <v>12</v>
      </c>
      <c r="C32" s="288"/>
      <c r="D32" s="278"/>
      <c r="E32" s="46"/>
      <c r="F32" s="46"/>
      <c r="G32" s="46"/>
      <c r="H32" s="46"/>
      <c r="I32" s="46"/>
      <c r="J32" s="4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E32"/>
      <c r="AF32"/>
      <c r="AG32"/>
      <c r="AH32"/>
      <c r="AI32"/>
      <c r="AJ32"/>
      <c r="AK32"/>
    </row>
    <row r="33" spans="2:37" ht="15.75">
      <c r="B33" s="285" t="s">
        <v>328</v>
      </c>
      <c r="C33" s="290"/>
      <c r="D33" s="285"/>
      <c r="E33" s="46"/>
      <c r="F33" s="46"/>
      <c r="G33" s="46"/>
      <c r="H33" s="46"/>
      <c r="I33" s="46"/>
      <c r="J33" s="4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E33"/>
      <c r="AF33"/>
      <c r="AG33"/>
      <c r="AH33"/>
      <c r="AI33"/>
      <c r="AJ33"/>
      <c r="AK33"/>
    </row>
    <row r="34" spans="2:37" ht="15">
      <c r="B34" s="276" t="s">
        <v>13</v>
      </c>
      <c r="C34" s="289">
        <v>0</v>
      </c>
      <c r="D34" s="283"/>
      <c r="E34" s="48">
        <f>C34</f>
        <v>0</v>
      </c>
      <c r="F34" s="53"/>
      <c r="G34" s="53"/>
      <c r="H34" s="48">
        <f>C34</f>
        <v>0</v>
      </c>
      <c r="I34" s="48">
        <f>C34</f>
        <v>0</v>
      </c>
      <c r="J34" s="48">
        <f>C34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E34"/>
      <c r="AF34"/>
      <c r="AG34"/>
      <c r="AH34"/>
      <c r="AI34"/>
      <c r="AJ34"/>
      <c r="AK34"/>
    </row>
    <row r="35" spans="2:37" ht="15">
      <c r="B35" s="280" t="s">
        <v>335</v>
      </c>
      <c r="C35" s="289">
        <v>0</v>
      </c>
      <c r="D35" s="283"/>
      <c r="E35" s="48">
        <f>C35</f>
        <v>0</v>
      </c>
      <c r="F35" s="53"/>
      <c r="G35" s="53"/>
      <c r="H35" s="48">
        <f>C35</f>
        <v>0</v>
      </c>
      <c r="I35" s="48">
        <f>C35</f>
        <v>0</v>
      </c>
      <c r="J35" s="48">
        <f>C35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E35"/>
      <c r="AF35"/>
      <c r="AG35"/>
      <c r="AH35"/>
      <c r="AI35"/>
      <c r="AJ35"/>
      <c r="AK35"/>
    </row>
    <row r="36" spans="2:37" ht="15">
      <c r="B36" s="280" t="s">
        <v>336</v>
      </c>
      <c r="C36" s="289">
        <v>0</v>
      </c>
      <c r="D36" s="283"/>
      <c r="E36" s="48"/>
      <c r="F36" s="53"/>
      <c r="G36" s="53"/>
      <c r="H36" s="48"/>
      <c r="I36" s="48"/>
      <c r="J36" s="4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E36"/>
      <c r="AF36"/>
      <c r="AG36"/>
      <c r="AH36"/>
      <c r="AI36"/>
      <c r="AJ36"/>
      <c r="AK36"/>
    </row>
    <row r="37" spans="2:37" ht="15">
      <c r="B37" s="276" t="s">
        <v>337</v>
      </c>
      <c r="C37" s="289">
        <v>0</v>
      </c>
      <c r="D37" s="283"/>
      <c r="E37" s="48">
        <f>C37</f>
        <v>0</v>
      </c>
      <c r="F37" s="53"/>
      <c r="G37" s="53"/>
      <c r="H37" s="48">
        <f>C37</f>
        <v>0</v>
      </c>
      <c r="I37" s="48">
        <f>C37</f>
        <v>0</v>
      </c>
      <c r="J37" s="48">
        <f>C37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E37"/>
      <c r="AF37"/>
      <c r="AG37"/>
      <c r="AH37"/>
      <c r="AI37"/>
      <c r="AJ37"/>
      <c r="AK37"/>
    </row>
    <row r="38" spans="2:37" ht="15">
      <c r="B38" s="276" t="s">
        <v>14</v>
      </c>
      <c r="C38" s="289">
        <v>0</v>
      </c>
      <c r="D38" s="283"/>
      <c r="E38" s="48">
        <f>C38</f>
        <v>0</v>
      </c>
      <c r="F38" s="53"/>
      <c r="G38" s="53"/>
      <c r="H38" s="48">
        <f>C38</f>
        <v>0</v>
      </c>
      <c r="I38" s="48">
        <f>C38</f>
        <v>0</v>
      </c>
      <c r="J38" s="48">
        <f>C38</f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E38"/>
      <c r="AF38"/>
      <c r="AG38"/>
      <c r="AH38"/>
      <c r="AI38"/>
      <c r="AJ38"/>
      <c r="AK38"/>
    </row>
    <row r="39" spans="2:37" ht="15">
      <c r="B39" s="276" t="s">
        <v>338</v>
      </c>
      <c r="C39" s="289">
        <v>0</v>
      </c>
      <c r="D39" s="283"/>
      <c r="E39" s="53"/>
      <c r="F39" s="53"/>
      <c r="G39" s="48">
        <f>C39</f>
        <v>0</v>
      </c>
      <c r="H39" s="53"/>
      <c r="I39" s="53"/>
      <c r="J39" s="5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E39"/>
      <c r="AF39"/>
      <c r="AG39"/>
      <c r="AH39"/>
      <c r="AI39"/>
      <c r="AJ39"/>
      <c r="AK39"/>
    </row>
    <row r="40" spans="2:37" ht="15">
      <c r="B40" s="276" t="s">
        <v>326</v>
      </c>
      <c r="C40" s="289">
        <v>0</v>
      </c>
      <c r="D40" s="283"/>
      <c r="E40" s="48">
        <f>C40</f>
        <v>0</v>
      </c>
      <c r="F40" s="53"/>
      <c r="G40" s="53"/>
      <c r="H40" s="48">
        <f>C40</f>
        <v>0</v>
      </c>
      <c r="I40" s="48">
        <f>C40</f>
        <v>0</v>
      </c>
      <c r="J40" s="48">
        <f>C40</f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E40"/>
      <c r="AF40"/>
      <c r="AG40"/>
      <c r="AH40"/>
      <c r="AI40"/>
      <c r="AJ40"/>
      <c r="AK40"/>
    </row>
    <row r="41" spans="2:37" ht="15">
      <c r="B41" s="276" t="s">
        <v>327</v>
      </c>
      <c r="C41" s="289">
        <v>0</v>
      </c>
      <c r="D41" s="283"/>
      <c r="E41" s="48">
        <f>C41</f>
        <v>0</v>
      </c>
      <c r="F41" s="53"/>
      <c r="G41" s="53"/>
      <c r="H41" s="48">
        <f>C41</f>
        <v>0</v>
      </c>
      <c r="I41" s="48">
        <f>C41</f>
        <v>0</v>
      </c>
      <c r="J41" s="48">
        <f>C41</f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E41"/>
      <c r="AF41"/>
      <c r="AG41"/>
      <c r="AH41"/>
      <c r="AI41"/>
      <c r="AJ41"/>
      <c r="AK41"/>
    </row>
    <row r="42" spans="2:37" ht="15">
      <c r="B42" s="276" t="s">
        <v>152</v>
      </c>
      <c r="C42" s="289">
        <v>0</v>
      </c>
      <c r="D42" s="283"/>
      <c r="E42" s="48">
        <v>0</v>
      </c>
      <c r="F42" s="53"/>
      <c r="G42" s="53"/>
      <c r="H42" s="48">
        <f>C42</f>
        <v>0</v>
      </c>
      <c r="I42" s="48">
        <f>C42</f>
        <v>0</v>
      </c>
      <c r="J42" s="48">
        <f>C42</f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E42"/>
      <c r="AF42"/>
      <c r="AG42"/>
      <c r="AH42"/>
      <c r="AI42"/>
      <c r="AJ42"/>
      <c r="AK42"/>
    </row>
    <row r="43" spans="2:37" ht="15">
      <c r="B43" s="276" t="s">
        <v>15</v>
      </c>
      <c r="C43" s="289">
        <v>0</v>
      </c>
      <c r="D43" s="283"/>
      <c r="E43" s="48">
        <f>C43</f>
        <v>0</v>
      </c>
      <c r="F43" s="53"/>
      <c r="G43" s="53"/>
      <c r="H43" s="48">
        <f>C43</f>
        <v>0</v>
      </c>
      <c r="I43" s="48">
        <f>C43</f>
        <v>0</v>
      </c>
      <c r="J43" s="48">
        <f>C43</f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E43"/>
      <c r="AF43"/>
      <c r="AG43"/>
      <c r="AH43"/>
      <c r="AI43"/>
      <c r="AJ43"/>
      <c r="AK43"/>
    </row>
    <row r="44" spans="2:37" ht="15"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E44"/>
      <c r="AF44"/>
      <c r="AG44"/>
      <c r="AH44"/>
      <c r="AI44"/>
      <c r="AJ44"/>
      <c r="AK44"/>
    </row>
    <row r="45" spans="2:37" ht="15"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E45"/>
      <c r="AF45"/>
      <c r="AG45"/>
      <c r="AH45"/>
      <c r="AI45"/>
      <c r="AJ45"/>
      <c r="AK45"/>
    </row>
    <row r="46" spans="2:37" ht="15"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E46"/>
      <c r="AF46"/>
      <c r="AG46"/>
      <c r="AH46"/>
      <c r="AI46"/>
      <c r="AJ46"/>
      <c r="AK46"/>
    </row>
    <row r="47" spans="2:37" ht="15"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E47"/>
      <c r="AF47"/>
      <c r="AG47"/>
      <c r="AH47"/>
      <c r="AI47"/>
      <c r="AJ47"/>
      <c r="AK47"/>
    </row>
    <row r="48" spans="2:37" ht="15"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E48"/>
      <c r="AF48"/>
      <c r="AG48"/>
      <c r="AH48"/>
      <c r="AI48"/>
      <c r="AJ48"/>
      <c r="AK48"/>
    </row>
    <row r="49" spans="13:37" ht="15"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E49"/>
      <c r="AF49"/>
      <c r="AG49"/>
      <c r="AH49"/>
      <c r="AI49"/>
      <c r="AJ49"/>
      <c r="AK49"/>
    </row>
    <row r="50" spans="13:37" ht="15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E50"/>
      <c r="AF50"/>
      <c r="AG50"/>
      <c r="AH50"/>
      <c r="AI50"/>
      <c r="AJ50"/>
      <c r="AK50"/>
    </row>
    <row r="51" spans="13:37" ht="15"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E51"/>
      <c r="AF51"/>
      <c r="AG51"/>
      <c r="AH51"/>
      <c r="AI51"/>
      <c r="AJ51"/>
      <c r="AK51"/>
    </row>
    <row r="52" spans="13:37" ht="15"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E52"/>
      <c r="AF52"/>
      <c r="AG52"/>
      <c r="AH52"/>
      <c r="AI52"/>
      <c r="AJ52"/>
      <c r="AK52"/>
    </row>
    <row r="53" spans="13:37" ht="15"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E53"/>
      <c r="AF53"/>
      <c r="AG53"/>
      <c r="AH53"/>
      <c r="AI53"/>
      <c r="AJ53"/>
      <c r="AK53"/>
    </row>
    <row r="54" spans="13:37" ht="15"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3:37" ht="15"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3:37" ht="15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3:37" ht="15"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3:37" ht="15"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3:37" ht="15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3:37" ht="15"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3:37" ht="15"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3:37" ht="15"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3:37" ht="15"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3:37" ht="15"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3:29" ht="15"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3:29" ht="15"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3:29" ht="15"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3:29" ht="15"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3:29" ht="15"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3:29" ht="15"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3:29" ht="15"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3:29" ht="15"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3:29" ht="15"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3:29" ht="15"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3:29" ht="15"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3:29" ht="15"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3:29" ht="15"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3:29" ht="15"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3:29" ht="15"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3:29" ht="15"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3:29" ht="15"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3:29" ht="15"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3:29" ht="15"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3:29" ht="15"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3:29" ht="15"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3:29" ht="15"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3:29" ht="15"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3:29" ht="15"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3:29" ht="15"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3:29" ht="15"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3:29" ht="15"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3:29" ht="15"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3:29" ht="15"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3:29" ht="15"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3:29" ht="15"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3:29" ht="15"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3:29" ht="15"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3:29" ht="15"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3:29" ht="15"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3:29" ht="15"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3:29" ht="15"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3:29" ht="15"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3:29" ht="15"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3:29" ht="15"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3:29" ht="15"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3:29" ht="15"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3:29" ht="15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3:29" ht="15"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3:29" ht="15"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3:29" ht="15"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3:29" ht="15"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3:29" ht="15"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3:29" ht="15"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3:29" ht="15"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3:29" ht="15"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3:29" ht="15"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3:29" ht="15"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3:29" ht="15"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3:29" ht="15"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3:29" ht="15"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3:29" ht="15"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3:29" ht="15"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3:29" ht="15"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3:29" ht="15"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3:29" ht="15"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3:29" ht="15"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3:29" ht="15"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3:29" ht="15"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3:29" ht="15"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3:29" ht="15"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3:29" ht="15"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3:29" ht="15"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3:29" ht="15"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3:29" ht="15"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3:29" ht="15"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3:29" ht="15"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3:29" ht="15"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3:29" ht="15"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3:29" ht="15"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3:29">
      <c r="U140" s="2"/>
    </row>
  </sheetData>
  <dataConsolidate/>
  <mergeCells count="2">
    <mergeCell ref="C6:D6"/>
    <mergeCell ref="H5:I5"/>
  </mergeCells>
  <phoneticPr fontId="0" type="noConversion"/>
  <pageMargins left="0.5" right="0.5" top="0.75" bottom="0.25" header="0.25" footer="0.2"/>
  <pageSetup scale="7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3"/>
  </sheetPr>
  <dimension ref="B1:CI258"/>
  <sheetViews>
    <sheetView showGridLines="0" showOutlineSymbols="0" zoomScaleNormal="100" workbookViewId="0">
      <selection activeCell="E34" sqref="E34"/>
    </sheetView>
  </sheetViews>
  <sheetFormatPr defaultColWidth="8.6640625" defaultRowHeight="15"/>
  <cols>
    <col min="1" max="1" width="3.33203125" style="5" customWidth="1"/>
    <col min="2" max="2" width="25" style="5" customWidth="1"/>
    <col min="3" max="3" width="10.6640625" style="5" customWidth="1"/>
    <col min="4" max="4" width="8.6640625" style="5"/>
    <col min="5" max="5" width="9.109375" style="5" customWidth="1"/>
    <col min="6" max="6" width="8.77734375" style="5" customWidth="1"/>
    <col min="7" max="8" width="8.6640625" style="5"/>
    <col min="9" max="11" width="0" style="5" hidden="1" customWidth="1"/>
    <col min="12" max="35" width="8.6640625" style="5"/>
    <col min="36" max="36" width="8.77734375" style="5" customWidth="1"/>
    <col min="37" max="16384" width="8.6640625" style="5"/>
  </cols>
  <sheetData>
    <row r="1" spans="2:15" ht="15.75" thickBot="1"/>
    <row r="2" spans="2:15" ht="21" thickBot="1">
      <c r="B2" s="128" t="s">
        <v>341</v>
      </c>
      <c r="C2" s="54"/>
      <c r="D2" s="54"/>
      <c r="E2" s="54"/>
      <c r="F2" s="55"/>
      <c r="G2" s="56"/>
      <c r="H2" s="54"/>
      <c r="I2" s="54"/>
      <c r="J2" s="295" t="s">
        <v>308</v>
      </c>
      <c r="K2" s="296"/>
      <c r="L2" s="54"/>
      <c r="M2" s="54"/>
      <c r="N2" s="54"/>
      <c r="O2" s="54"/>
    </row>
    <row r="3" spans="2:15" ht="15.75">
      <c r="B3" s="133" t="s">
        <v>46</v>
      </c>
      <c r="C3" s="57"/>
      <c r="D3" s="57"/>
      <c r="E3" s="57"/>
      <c r="F3" s="57"/>
      <c r="G3" s="58"/>
      <c r="H3" s="54"/>
      <c r="I3" s="57"/>
      <c r="J3" s="57"/>
      <c r="K3" s="54"/>
      <c r="L3" s="54"/>
      <c r="M3" s="54"/>
      <c r="N3" s="54"/>
      <c r="O3" s="54"/>
    </row>
    <row r="4" spans="2:15" ht="15.75">
      <c r="B4" s="307" t="s">
        <v>363</v>
      </c>
      <c r="C4" s="57"/>
      <c r="D4" s="57"/>
      <c r="E4" s="57"/>
      <c r="F4" s="57"/>
      <c r="G4" s="58"/>
      <c r="H4" s="54"/>
      <c r="I4" s="57"/>
      <c r="J4" s="57"/>
      <c r="K4" s="54"/>
      <c r="L4" s="54"/>
      <c r="M4" s="54"/>
      <c r="N4" s="54"/>
      <c r="O4" s="54"/>
    </row>
    <row r="5" spans="2:15">
      <c r="B5" s="59" t="s">
        <v>47</v>
      </c>
      <c r="C5" s="57"/>
      <c r="D5" s="60"/>
      <c r="E5" s="60"/>
      <c r="F5" s="60"/>
      <c r="G5" s="54"/>
      <c r="H5" s="54"/>
      <c r="I5" s="61" t="s">
        <v>48</v>
      </c>
      <c r="J5" s="62"/>
      <c r="K5" s="63"/>
      <c r="L5" s="54"/>
      <c r="M5" s="54"/>
      <c r="N5" s="54"/>
      <c r="O5" s="54"/>
    </row>
    <row r="6" spans="2:15">
      <c r="B6" s="64" t="s">
        <v>203</v>
      </c>
      <c r="C6" s="64" t="s">
        <v>204</v>
      </c>
      <c r="D6" s="64" t="s">
        <v>205</v>
      </c>
      <c r="E6" s="65" t="s">
        <v>156</v>
      </c>
      <c r="F6" s="54"/>
      <c r="G6" s="54"/>
      <c r="H6" s="54"/>
      <c r="I6" s="66" t="s">
        <v>50</v>
      </c>
      <c r="J6" s="67"/>
      <c r="K6" s="68" t="s">
        <v>49</v>
      </c>
      <c r="L6" s="54"/>
      <c r="M6" s="54"/>
      <c r="N6" s="54"/>
      <c r="O6" s="54"/>
    </row>
    <row r="7" spans="2:15">
      <c r="B7" s="34"/>
      <c r="C7" s="34">
        <v>0</v>
      </c>
      <c r="D7" s="109">
        <v>0</v>
      </c>
      <c r="E7" s="69">
        <f>C7*D7*12</f>
        <v>0</v>
      </c>
      <c r="F7" s="54"/>
      <c r="G7" s="54"/>
      <c r="H7" s="54"/>
      <c r="I7" s="70" t="s">
        <v>206</v>
      </c>
      <c r="J7" s="71"/>
      <c r="K7" s="266">
        <v>0</v>
      </c>
      <c r="L7" s="54"/>
      <c r="M7" s="54"/>
      <c r="N7" s="54"/>
      <c r="O7" s="54"/>
    </row>
    <row r="8" spans="2:15">
      <c r="B8" s="34"/>
      <c r="C8" s="34">
        <v>0</v>
      </c>
      <c r="D8" s="109">
        <v>0</v>
      </c>
      <c r="E8" s="69">
        <f t="shared" ref="E8:E14" si="0">C8*D8*12</f>
        <v>0</v>
      </c>
      <c r="F8" s="54"/>
      <c r="G8" s="54"/>
      <c r="H8" s="54"/>
      <c r="I8" s="70" t="s">
        <v>207</v>
      </c>
      <c r="J8" s="71"/>
      <c r="K8" s="266">
        <v>0</v>
      </c>
      <c r="L8" s="54"/>
      <c r="M8" s="54"/>
      <c r="N8" s="54"/>
      <c r="O8" s="54"/>
    </row>
    <row r="9" spans="2:15">
      <c r="B9" s="34"/>
      <c r="C9" s="34">
        <v>0</v>
      </c>
      <c r="D9" s="109">
        <v>0</v>
      </c>
      <c r="E9" s="69">
        <f t="shared" si="0"/>
        <v>0</v>
      </c>
      <c r="F9" s="54"/>
      <c r="G9" s="54"/>
      <c r="H9" s="54"/>
      <c r="I9" s="70" t="s">
        <v>208</v>
      </c>
      <c r="J9" s="71"/>
      <c r="K9" s="266">
        <v>0</v>
      </c>
      <c r="L9" s="54"/>
      <c r="M9" s="54"/>
      <c r="N9" s="54"/>
      <c r="O9" s="54"/>
    </row>
    <row r="10" spans="2:15">
      <c r="B10" s="34"/>
      <c r="C10" s="34">
        <v>0</v>
      </c>
      <c r="D10" s="109">
        <v>0</v>
      </c>
      <c r="E10" s="69">
        <f t="shared" si="0"/>
        <v>0</v>
      </c>
      <c r="F10" s="54"/>
      <c r="G10" s="54"/>
      <c r="H10" s="54"/>
      <c r="I10" s="70" t="s">
        <v>209</v>
      </c>
      <c r="J10" s="71"/>
      <c r="K10" s="51">
        <v>0</v>
      </c>
      <c r="L10" s="54"/>
      <c r="M10" s="54"/>
      <c r="N10" s="54"/>
      <c r="O10" s="54"/>
    </row>
    <row r="11" spans="2:15">
      <c r="B11" s="34"/>
      <c r="C11" s="34">
        <v>0</v>
      </c>
      <c r="D11" s="109">
        <v>0</v>
      </c>
      <c r="E11" s="69">
        <f t="shared" si="0"/>
        <v>0</v>
      </c>
      <c r="F11" s="54"/>
      <c r="G11" s="54"/>
      <c r="H11" s="54"/>
      <c r="I11" s="70" t="s">
        <v>210</v>
      </c>
      <c r="J11" s="71"/>
      <c r="K11" s="51">
        <v>0</v>
      </c>
      <c r="L11" s="54"/>
      <c r="M11" s="54"/>
      <c r="N11" s="54"/>
      <c r="O11" s="54"/>
    </row>
    <row r="12" spans="2:15">
      <c r="B12" s="34"/>
      <c r="C12" s="34">
        <v>0</v>
      </c>
      <c r="D12" s="109">
        <v>0</v>
      </c>
      <c r="E12" s="69">
        <f t="shared" si="0"/>
        <v>0</v>
      </c>
      <c r="F12" s="54"/>
      <c r="G12" s="54"/>
      <c r="H12" s="54"/>
      <c r="I12" s="70" t="s">
        <v>211</v>
      </c>
      <c r="J12" s="71"/>
      <c r="K12" s="51">
        <v>0</v>
      </c>
      <c r="L12" s="54"/>
      <c r="M12" s="54"/>
      <c r="N12" s="54"/>
      <c r="O12" s="54"/>
    </row>
    <row r="13" spans="2:15">
      <c r="B13" s="34"/>
      <c r="C13" s="34">
        <v>0</v>
      </c>
      <c r="D13" s="109">
        <v>0</v>
      </c>
      <c r="E13" s="69">
        <f t="shared" si="0"/>
        <v>0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2:15">
      <c r="B14" s="34"/>
      <c r="C14" s="34">
        <v>0</v>
      </c>
      <c r="D14" s="109">
        <v>0</v>
      </c>
      <c r="E14" s="69">
        <f t="shared" si="0"/>
        <v>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2:15">
      <c r="B15" s="136" t="s">
        <v>157</v>
      </c>
      <c r="C15" s="73">
        <f>SUM(C7:C14)</f>
        <v>0</v>
      </c>
      <c r="D15" s="54"/>
      <c r="E15" s="69">
        <f>SUM(E7:E14)</f>
        <v>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2:15">
      <c r="B16" s="110"/>
      <c r="C16" s="111"/>
      <c r="D16" s="54"/>
      <c r="E16" s="112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2:15">
      <c r="B17" s="113" t="s">
        <v>51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>
      <c r="B18" s="100" t="s">
        <v>199</v>
      </c>
      <c r="C18" s="100"/>
      <c r="D18" s="103" t="s">
        <v>214</v>
      </c>
      <c r="E18" s="101" t="s">
        <v>215</v>
      </c>
      <c r="F18" s="100" t="s">
        <v>216</v>
      </c>
      <c r="G18" s="54"/>
      <c r="H18" s="54"/>
      <c r="I18" s="61" t="s">
        <v>52</v>
      </c>
      <c r="J18" s="74"/>
      <c r="K18" s="75"/>
      <c r="L18" s="54"/>
      <c r="M18" s="54"/>
      <c r="N18" s="54"/>
      <c r="O18" s="54"/>
    </row>
    <row r="19" spans="2:15">
      <c r="B19" s="299"/>
      <c r="C19" s="300"/>
      <c r="D19" s="52">
        <v>0</v>
      </c>
      <c r="E19" s="109">
        <v>0</v>
      </c>
      <c r="F19" s="76">
        <f>D19*E19</f>
        <v>0</v>
      </c>
      <c r="G19" s="54"/>
      <c r="H19" s="54"/>
      <c r="I19" s="66" t="s">
        <v>50</v>
      </c>
      <c r="J19" s="67"/>
      <c r="K19" s="68" t="s">
        <v>49</v>
      </c>
      <c r="L19" s="54"/>
      <c r="M19" s="54"/>
      <c r="N19" s="54"/>
      <c r="O19" s="54"/>
    </row>
    <row r="20" spans="2:15">
      <c r="B20" s="104"/>
      <c r="C20" s="105"/>
      <c r="D20" s="52">
        <v>0</v>
      </c>
      <c r="E20" s="109">
        <v>0</v>
      </c>
      <c r="F20" s="76">
        <f>D20*E20</f>
        <v>0</v>
      </c>
      <c r="G20" s="54"/>
      <c r="H20" s="54"/>
      <c r="I20" s="70" t="s">
        <v>206</v>
      </c>
      <c r="J20" s="71"/>
      <c r="K20" s="266">
        <v>0</v>
      </c>
      <c r="L20" s="54"/>
      <c r="M20" s="54"/>
      <c r="N20" s="54"/>
      <c r="O20" s="54"/>
    </row>
    <row r="21" spans="2:15">
      <c r="B21" s="104"/>
      <c r="C21" s="105"/>
      <c r="D21" s="52">
        <v>0</v>
      </c>
      <c r="E21" s="109">
        <v>0</v>
      </c>
      <c r="F21" s="76">
        <f>D21*E21</f>
        <v>0</v>
      </c>
      <c r="G21" s="54"/>
      <c r="H21" s="54"/>
      <c r="I21" s="70" t="s">
        <v>212</v>
      </c>
      <c r="J21" s="71"/>
      <c r="K21" s="266">
        <v>0</v>
      </c>
      <c r="L21" s="54"/>
      <c r="M21" s="54"/>
      <c r="N21" s="54"/>
      <c r="O21" s="54"/>
    </row>
    <row r="22" spans="2:15">
      <c r="B22" s="70" t="s">
        <v>155</v>
      </c>
      <c r="C22" s="77"/>
      <c r="D22" s="115">
        <f>SUM(D19:D21)</f>
        <v>0</v>
      </c>
      <c r="E22" s="114"/>
      <c r="F22" s="69">
        <f>SUM(F19:F21)</f>
        <v>0</v>
      </c>
      <c r="G22" s="54"/>
      <c r="H22" s="54"/>
      <c r="I22" s="70" t="s">
        <v>208</v>
      </c>
      <c r="J22" s="71"/>
      <c r="K22" s="266">
        <v>0</v>
      </c>
      <c r="L22" s="54"/>
      <c r="M22" s="54"/>
      <c r="N22" s="54"/>
      <c r="O22" s="54"/>
    </row>
    <row r="23" spans="2:15" ht="15" hidden="1" customHeight="1">
      <c r="B23" s="77"/>
      <c r="C23" s="77"/>
      <c r="D23" s="78" t="s">
        <v>214</v>
      </c>
      <c r="E23" s="102" t="s">
        <v>215</v>
      </c>
      <c r="F23" s="79" t="s">
        <v>53</v>
      </c>
      <c r="G23" s="54"/>
      <c r="H23" s="54"/>
      <c r="I23" s="70" t="s">
        <v>209</v>
      </c>
      <c r="J23" s="71"/>
      <c r="K23" s="51">
        <v>0</v>
      </c>
      <c r="L23" s="54"/>
      <c r="M23" s="54"/>
      <c r="N23" s="54"/>
      <c r="O23" s="54"/>
    </row>
    <row r="24" spans="2:15" ht="15" hidden="1" customHeight="1">
      <c r="B24" s="81" t="s">
        <v>54</v>
      </c>
      <c r="C24" s="77"/>
      <c r="D24" s="52">
        <v>0</v>
      </c>
      <c r="E24" s="109">
        <v>0</v>
      </c>
      <c r="F24" s="69">
        <f>D24*E24</f>
        <v>0</v>
      </c>
      <c r="G24" s="54"/>
      <c r="H24" s="54"/>
      <c r="I24" s="70" t="s">
        <v>210</v>
      </c>
      <c r="J24" s="71"/>
      <c r="K24" s="51">
        <v>0</v>
      </c>
      <c r="L24" s="54"/>
      <c r="M24" s="54"/>
      <c r="N24" s="54"/>
      <c r="O24" s="54"/>
    </row>
    <row r="25" spans="2:15" ht="15" hidden="1" customHeight="1">
      <c r="B25" s="70" t="s">
        <v>54</v>
      </c>
      <c r="C25" s="77"/>
      <c r="D25" s="52">
        <v>0</v>
      </c>
      <c r="E25" s="109">
        <v>0</v>
      </c>
      <c r="F25" s="69">
        <f>D25*E25</f>
        <v>0</v>
      </c>
      <c r="G25" s="54"/>
      <c r="H25" s="54"/>
      <c r="I25" s="70" t="s">
        <v>211</v>
      </c>
      <c r="J25" s="71"/>
      <c r="K25" s="51">
        <v>0</v>
      </c>
      <c r="L25" s="54"/>
      <c r="M25" s="54"/>
      <c r="N25" s="54"/>
      <c r="O25" s="54"/>
    </row>
    <row r="26" spans="2:15" ht="15" hidden="1" customHeight="1">
      <c r="B26" s="70" t="s">
        <v>54</v>
      </c>
      <c r="C26" s="77"/>
      <c r="D26" s="52">
        <v>0</v>
      </c>
      <c r="E26" s="109">
        <v>0</v>
      </c>
      <c r="F26" s="69">
        <f>D26*E26</f>
        <v>0</v>
      </c>
      <c r="G26" s="54"/>
      <c r="H26" s="54"/>
      <c r="I26" s="80" t="s">
        <v>57</v>
      </c>
      <c r="J26" s="71"/>
      <c r="K26" s="72">
        <v>0.03</v>
      </c>
      <c r="L26" s="54"/>
      <c r="M26" s="54"/>
      <c r="N26" s="54"/>
      <c r="O26" s="54"/>
    </row>
    <row r="27" spans="2:15" ht="15" hidden="1" customHeight="1">
      <c r="B27" s="81" t="s">
        <v>213</v>
      </c>
      <c r="C27" s="77"/>
      <c r="D27" s="91">
        <f>SUM(D24:D26)</f>
        <v>0</v>
      </c>
      <c r="E27" s="54"/>
      <c r="F27" s="69">
        <f>SUM(F24:F26)</f>
        <v>0</v>
      </c>
      <c r="G27" s="54"/>
      <c r="H27" s="54"/>
      <c r="I27" s="80" t="s">
        <v>59</v>
      </c>
      <c r="J27" s="71"/>
      <c r="K27" s="82">
        <f>('Sources of Funds'!E4*K21)+(1-'Sources of Funds'!E4)*'Pro Forma'!K8</f>
        <v>0</v>
      </c>
      <c r="L27" s="54"/>
      <c r="M27" s="54"/>
      <c r="N27" s="54"/>
      <c r="O27" s="54"/>
    </row>
    <row r="28" spans="2:1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2:1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2:15">
      <c r="B30" s="83" t="s">
        <v>55</v>
      </c>
      <c r="C30" s="84"/>
      <c r="D30" s="8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2:15">
      <c r="B31" s="70" t="s">
        <v>56</v>
      </c>
      <c r="C31" s="86"/>
      <c r="D31" s="87">
        <f>E15</f>
        <v>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2:15">
      <c r="B32" s="70" t="s">
        <v>58</v>
      </c>
      <c r="C32" s="88"/>
      <c r="D32" s="69">
        <f>F22</f>
        <v>0</v>
      </c>
      <c r="E32" s="54"/>
      <c r="F32" s="54"/>
      <c r="G32" s="54"/>
      <c r="H32" s="54"/>
      <c r="I32" s="89"/>
      <c r="J32" s="54"/>
      <c r="K32" s="54"/>
      <c r="L32" s="54"/>
      <c r="M32" s="54"/>
      <c r="N32" s="54"/>
      <c r="O32" s="54"/>
    </row>
    <row r="33" spans="2:15" hidden="1">
      <c r="B33" s="70" t="s">
        <v>54</v>
      </c>
      <c r="C33" s="86"/>
      <c r="D33" s="90">
        <f>F27</f>
        <v>0</v>
      </c>
      <c r="E33" s="54"/>
      <c r="F33" s="54"/>
      <c r="G33" s="54"/>
      <c r="H33" s="54"/>
      <c r="I33" s="89"/>
      <c r="J33" s="54"/>
      <c r="K33" s="54"/>
      <c r="L33" s="54"/>
      <c r="M33" s="54"/>
      <c r="N33" s="54"/>
      <c r="O33" s="54"/>
    </row>
    <row r="34" spans="2:15">
      <c r="B34" s="70" t="s">
        <v>344</v>
      </c>
      <c r="C34" s="86"/>
      <c r="D34" s="52">
        <v>0</v>
      </c>
      <c r="E34" s="284" t="s">
        <v>342</v>
      </c>
      <c r="F34" s="54"/>
      <c r="G34" s="54"/>
      <c r="H34" s="54"/>
      <c r="I34" s="89"/>
      <c r="J34" s="54"/>
      <c r="K34" s="54"/>
      <c r="L34" s="54"/>
      <c r="M34" s="54"/>
      <c r="N34" s="54"/>
      <c r="O34" s="54"/>
    </row>
    <row r="35" spans="2:15">
      <c r="B35" s="70" t="s">
        <v>60</v>
      </c>
      <c r="C35" s="86"/>
      <c r="D35" s="87">
        <f>SUM(D31:D34)</f>
        <v>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2:1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2: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2:15">
      <c r="B38" s="61"/>
      <c r="C38" s="74"/>
      <c r="D38" s="92"/>
      <c r="E38" s="93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2:15">
      <c r="B39" s="94" t="s">
        <v>217</v>
      </c>
      <c r="C39" s="71"/>
      <c r="D39" s="125" t="s">
        <v>157</v>
      </c>
      <c r="E39" s="126" t="s">
        <v>158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2:15">
      <c r="B40" s="70" t="s">
        <v>218</v>
      </c>
      <c r="C40" s="71"/>
      <c r="D40" s="52">
        <v>0</v>
      </c>
      <c r="E40" s="95">
        <f>IF($C$15=0,0,D40/$C$15)</f>
        <v>0</v>
      </c>
      <c r="F40" s="96">
        <f>IF( D40=0,0,D40/D73)</f>
        <v>0</v>
      </c>
      <c r="G40" s="97" t="s">
        <v>159</v>
      </c>
      <c r="H40" s="54"/>
      <c r="I40" s="54"/>
      <c r="J40" s="54"/>
      <c r="K40" s="54"/>
      <c r="L40" s="54"/>
      <c r="M40" s="54"/>
      <c r="N40" s="54"/>
      <c r="O40" s="54"/>
    </row>
    <row r="41" spans="2:15">
      <c r="B41" s="70" t="s">
        <v>219</v>
      </c>
      <c r="C41" s="71"/>
      <c r="D41" s="52">
        <v>0</v>
      </c>
      <c r="E41" s="95">
        <f t="shared" ref="E41:E54" si="1">IF($C$15=0,0,D41/$C$15)</f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2:15">
      <c r="B42" s="70" t="s">
        <v>61</v>
      </c>
      <c r="C42" s="71"/>
      <c r="D42" s="52">
        <v>0</v>
      </c>
      <c r="E42" s="95">
        <f t="shared" si="1"/>
        <v>0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>
      <c r="B43" s="70" t="s">
        <v>62</v>
      </c>
      <c r="C43" s="71"/>
      <c r="D43" s="52">
        <v>0</v>
      </c>
      <c r="E43" s="95">
        <f t="shared" si="1"/>
        <v>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>
      <c r="B44" s="70" t="s">
        <v>63</v>
      </c>
      <c r="C44" s="71"/>
      <c r="D44" s="52">
        <v>0</v>
      </c>
      <c r="E44" s="95">
        <f t="shared" si="1"/>
        <v>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2:15">
      <c r="B45" s="70" t="s">
        <v>64</v>
      </c>
      <c r="C45" s="71"/>
      <c r="D45" s="52">
        <v>0</v>
      </c>
      <c r="E45" s="95">
        <f t="shared" si="1"/>
        <v>0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2:15">
      <c r="B46" s="70" t="s">
        <v>150</v>
      </c>
      <c r="C46" s="71"/>
      <c r="D46" s="52">
        <v>0</v>
      </c>
      <c r="E46" s="95">
        <f t="shared" si="1"/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2:15">
      <c r="B47" s="70" t="s">
        <v>65</v>
      </c>
      <c r="C47" s="71"/>
      <c r="D47" s="52">
        <v>0</v>
      </c>
      <c r="E47" s="95">
        <f t="shared" si="1"/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</row>
    <row r="48" spans="2:15">
      <c r="B48" s="70" t="s">
        <v>220</v>
      </c>
      <c r="C48" s="71"/>
      <c r="D48" s="52">
        <v>0</v>
      </c>
      <c r="E48" s="95">
        <f t="shared" si="1"/>
        <v>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</row>
    <row r="49" spans="2:87">
      <c r="B49" s="70" t="s">
        <v>66</v>
      </c>
      <c r="C49" s="71"/>
      <c r="D49" s="52">
        <v>0</v>
      </c>
      <c r="E49" s="95">
        <f t="shared" si="1"/>
        <v>0</v>
      </c>
      <c r="F49" s="54"/>
      <c r="G49" s="54"/>
      <c r="H49" s="54"/>
      <c r="I49" s="89"/>
      <c r="J49" s="54"/>
      <c r="K49" s="54"/>
      <c r="L49" s="54"/>
      <c r="M49" s="54"/>
      <c r="N49" s="54"/>
      <c r="O49" s="54"/>
    </row>
    <row r="50" spans="2:87">
      <c r="B50" s="70" t="s">
        <v>15</v>
      </c>
      <c r="C50" s="71"/>
      <c r="D50" s="52">
        <v>0</v>
      </c>
      <c r="E50" s="95">
        <f t="shared" si="1"/>
        <v>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2:87">
      <c r="B51" s="70" t="s">
        <v>161</v>
      </c>
      <c r="C51" s="71"/>
      <c r="D51" s="116">
        <f>SUM(D40:D50)</f>
        <v>0</v>
      </c>
      <c r="E51" s="95">
        <f t="shared" si="1"/>
        <v>0</v>
      </c>
      <c r="F51" s="98">
        <f>IF(D35=0,0,D51/D35)</f>
        <v>0</v>
      </c>
      <c r="G51" s="97" t="s">
        <v>160</v>
      </c>
      <c r="H51" s="54"/>
      <c r="I51" s="54"/>
      <c r="J51" s="54"/>
      <c r="K51" s="54"/>
      <c r="L51" s="54"/>
      <c r="M51" s="54"/>
      <c r="N51" s="54"/>
      <c r="O51" s="54"/>
    </row>
    <row r="52" spans="2:87">
      <c r="B52" s="70" t="s">
        <v>188</v>
      </c>
      <c r="C52" s="71"/>
      <c r="D52" s="52">
        <v>0</v>
      </c>
      <c r="E52" s="95">
        <f t="shared" si="1"/>
        <v>0</v>
      </c>
      <c r="F52" s="284" t="s">
        <v>343</v>
      </c>
      <c r="G52" s="54"/>
      <c r="H52" s="54"/>
      <c r="I52" s="54"/>
      <c r="J52" s="54"/>
      <c r="K52" s="54"/>
      <c r="L52" s="54"/>
      <c r="M52" s="54"/>
      <c r="N52" s="54"/>
      <c r="O52" s="54"/>
    </row>
    <row r="53" spans="2:87">
      <c r="B53" s="70" t="s">
        <v>15</v>
      </c>
      <c r="C53" s="71"/>
      <c r="D53" s="52">
        <v>0</v>
      </c>
      <c r="E53" s="95">
        <f t="shared" si="1"/>
        <v>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2:87">
      <c r="B54" s="70" t="s">
        <v>221</v>
      </c>
      <c r="C54" s="71"/>
      <c r="D54" s="87">
        <f>D51+D52+D53</f>
        <v>0</v>
      </c>
      <c r="E54" s="95">
        <f t="shared" si="1"/>
        <v>0</v>
      </c>
      <c r="F54" s="98">
        <f>IF(D35=0,0,D54/D35)</f>
        <v>0</v>
      </c>
      <c r="G54" s="97" t="s">
        <v>160</v>
      </c>
      <c r="H54" s="54"/>
      <c r="I54" s="54"/>
      <c r="J54" s="54"/>
      <c r="K54" s="54"/>
      <c r="L54" s="54"/>
      <c r="M54" s="54"/>
      <c r="N54" s="54"/>
      <c r="O54" s="54"/>
    </row>
    <row r="55" spans="2:87">
      <c r="B55" s="54"/>
      <c r="C55" s="54"/>
      <c r="D55" s="54"/>
      <c r="E55" s="54"/>
      <c r="F55" s="54"/>
      <c r="G55" s="54"/>
      <c r="H55" s="54"/>
      <c r="I55" s="99"/>
      <c r="J55" s="99"/>
      <c r="K55" s="99"/>
      <c r="L55" s="54"/>
      <c r="M55" s="54"/>
      <c r="N55" s="54"/>
      <c r="O55" s="54"/>
    </row>
    <row r="56" spans="2:87" ht="20.25" hidden="1">
      <c r="B56" s="129" t="s">
        <v>247</v>
      </c>
      <c r="G56" s="22"/>
      <c r="I56" s="4"/>
      <c r="J56" s="4"/>
      <c r="K56" s="4"/>
    </row>
    <row r="57" spans="2:87" ht="15.75" hidden="1">
      <c r="B57" s="134" t="s">
        <v>81</v>
      </c>
      <c r="D57" s="4"/>
      <c r="E57" s="4"/>
      <c r="F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2:87" hidden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2:87" hidden="1">
      <c r="B59" s="33" t="s">
        <v>257</v>
      </c>
      <c r="C59" s="127" t="s">
        <v>82</v>
      </c>
      <c r="D59" s="8">
        <v>1</v>
      </c>
      <c r="E59" s="8">
        <f t="shared" ref="E59:N59" si="2">+D59+1</f>
        <v>2</v>
      </c>
      <c r="F59" s="8">
        <f t="shared" si="2"/>
        <v>3</v>
      </c>
      <c r="G59" s="8">
        <f>+F59+1</f>
        <v>4</v>
      </c>
      <c r="H59" s="8">
        <f>+G59+1</f>
        <v>5</v>
      </c>
      <c r="I59" s="8">
        <f>+H59+1</f>
        <v>6</v>
      </c>
      <c r="J59" s="8">
        <f t="shared" si="2"/>
        <v>7</v>
      </c>
      <c r="K59" s="8">
        <f t="shared" si="2"/>
        <v>8</v>
      </c>
      <c r="L59" s="8">
        <f>+K59+1</f>
        <v>9</v>
      </c>
      <c r="M59" s="8">
        <f t="shared" si="2"/>
        <v>10</v>
      </c>
      <c r="N59" s="8">
        <f t="shared" si="2"/>
        <v>11</v>
      </c>
      <c r="O59" s="8">
        <f t="shared" ref="O59:X59" si="3">+N59+1</f>
        <v>12</v>
      </c>
      <c r="P59" s="8">
        <f t="shared" si="3"/>
        <v>13</v>
      </c>
      <c r="Q59" s="8">
        <f t="shared" si="3"/>
        <v>14</v>
      </c>
      <c r="R59" s="8">
        <f t="shared" si="3"/>
        <v>15</v>
      </c>
      <c r="S59" s="8">
        <f t="shared" si="3"/>
        <v>16</v>
      </c>
      <c r="T59" s="8">
        <f t="shared" si="3"/>
        <v>17</v>
      </c>
      <c r="U59" s="8">
        <f t="shared" si="3"/>
        <v>18</v>
      </c>
      <c r="V59" s="8">
        <f t="shared" si="3"/>
        <v>19</v>
      </c>
      <c r="W59" s="8">
        <f t="shared" si="3"/>
        <v>20</v>
      </c>
      <c r="X59" s="8">
        <f t="shared" si="3"/>
        <v>21</v>
      </c>
      <c r="Y59" s="8">
        <f t="shared" ref="Y59:AN59" si="4">+X59+1</f>
        <v>22</v>
      </c>
      <c r="Z59" s="8">
        <f t="shared" si="4"/>
        <v>23</v>
      </c>
      <c r="AA59" s="8">
        <f t="shared" si="4"/>
        <v>24</v>
      </c>
      <c r="AB59" s="8">
        <f t="shared" si="4"/>
        <v>25</v>
      </c>
      <c r="AC59" s="8">
        <f t="shared" si="4"/>
        <v>26</v>
      </c>
      <c r="AD59" s="8">
        <f t="shared" si="4"/>
        <v>27</v>
      </c>
      <c r="AE59" s="8">
        <f t="shared" si="4"/>
        <v>28</v>
      </c>
      <c r="AF59" s="8">
        <f t="shared" si="4"/>
        <v>29</v>
      </c>
      <c r="AG59" s="8">
        <f t="shared" si="4"/>
        <v>30</v>
      </c>
      <c r="AH59" s="8">
        <f t="shared" si="4"/>
        <v>31</v>
      </c>
      <c r="AI59" s="8">
        <f t="shared" si="4"/>
        <v>32</v>
      </c>
      <c r="AJ59" s="8">
        <f t="shared" si="4"/>
        <v>33</v>
      </c>
      <c r="AK59" s="8">
        <f t="shared" si="4"/>
        <v>34</v>
      </c>
      <c r="AL59" s="8">
        <f t="shared" si="4"/>
        <v>35</v>
      </c>
      <c r="AM59" s="8">
        <f t="shared" si="4"/>
        <v>36</v>
      </c>
      <c r="AN59" s="8">
        <f t="shared" si="4"/>
        <v>37</v>
      </c>
      <c r="AO59" s="8">
        <f>+AN59+1</f>
        <v>38</v>
      </c>
      <c r="AP59" s="8">
        <f>+AO59+1</f>
        <v>39</v>
      </c>
      <c r="AQ59" s="8">
        <f>+AP59+1</f>
        <v>40</v>
      </c>
      <c r="AR59" s="8">
        <f>+AQ59+1</f>
        <v>41</v>
      </c>
    </row>
    <row r="60" spans="2:87" hidden="1">
      <c r="B60" s="17" t="s">
        <v>74</v>
      </c>
      <c r="C60" s="17" t="s">
        <v>74</v>
      </c>
      <c r="D60" s="17" t="s">
        <v>74</v>
      </c>
      <c r="E60" s="17" t="s">
        <v>74</v>
      </c>
      <c r="F60" s="17" t="s">
        <v>74</v>
      </c>
      <c r="G60" s="17" t="s">
        <v>74</v>
      </c>
      <c r="H60" s="17" t="s">
        <v>74</v>
      </c>
      <c r="I60" s="17" t="s">
        <v>74</v>
      </c>
      <c r="J60" s="17" t="s">
        <v>74</v>
      </c>
      <c r="K60" s="17" t="s">
        <v>74</v>
      </c>
      <c r="L60" s="17" t="s">
        <v>74</v>
      </c>
      <c r="M60" s="17" t="s">
        <v>74</v>
      </c>
      <c r="N60" s="17" t="s">
        <v>74</v>
      </c>
      <c r="O60" s="17" t="s">
        <v>74</v>
      </c>
      <c r="P60" s="17" t="s">
        <v>74</v>
      </c>
      <c r="Q60" s="17" t="s">
        <v>74</v>
      </c>
      <c r="R60" s="17" t="s">
        <v>74</v>
      </c>
      <c r="S60" s="17" t="s">
        <v>74</v>
      </c>
      <c r="T60" s="17" t="s">
        <v>74</v>
      </c>
      <c r="U60" s="17" t="s">
        <v>74</v>
      </c>
      <c r="V60" s="17" t="s">
        <v>74</v>
      </c>
      <c r="W60" s="17" t="s">
        <v>74</v>
      </c>
      <c r="X60" s="17" t="s">
        <v>74</v>
      </c>
      <c r="Y60" s="17" t="s">
        <v>74</v>
      </c>
      <c r="Z60" s="17" t="s">
        <v>74</v>
      </c>
      <c r="AA60" s="17" t="s">
        <v>74</v>
      </c>
      <c r="AB60" s="17" t="s">
        <v>74</v>
      </c>
      <c r="AC60" s="17" t="s">
        <v>74</v>
      </c>
      <c r="AD60" s="17" t="s">
        <v>74</v>
      </c>
      <c r="AE60" s="17" t="s">
        <v>74</v>
      </c>
      <c r="AF60" s="17" t="s">
        <v>74</v>
      </c>
      <c r="AG60" s="17" t="s">
        <v>74</v>
      </c>
      <c r="AH60" s="17" t="s">
        <v>74</v>
      </c>
      <c r="AI60" s="17" t="s">
        <v>74</v>
      </c>
      <c r="AJ60" s="17" t="s">
        <v>74</v>
      </c>
      <c r="AK60" s="17" t="s">
        <v>74</v>
      </c>
      <c r="AL60" s="17" t="s">
        <v>74</v>
      </c>
      <c r="AM60" s="17" t="s">
        <v>74</v>
      </c>
      <c r="AN60" s="17" t="s">
        <v>74</v>
      </c>
      <c r="AO60" s="17" t="s">
        <v>74</v>
      </c>
      <c r="AP60" s="17" t="s">
        <v>74</v>
      </c>
      <c r="AQ60" s="17" t="s">
        <v>74</v>
      </c>
      <c r="AR60" s="17" t="s">
        <v>74</v>
      </c>
    </row>
    <row r="61" spans="2:87" hidden="1">
      <c r="B61" s="16"/>
      <c r="C61" s="16"/>
      <c r="D61" s="1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2:87" hidden="1">
      <c r="B62" s="298" t="s">
        <v>222</v>
      </c>
      <c r="C62" s="298"/>
      <c r="D62" s="16">
        <f>'Pro Forma'!E15</f>
        <v>0</v>
      </c>
      <c r="E62" s="16">
        <f>D62*(1+'Pro Forma'!$K$7)</f>
        <v>0</v>
      </c>
      <c r="F62" s="16">
        <f>E62*(1+'Pro Forma'!$K$7)</f>
        <v>0</v>
      </c>
      <c r="G62" s="16">
        <f>F62*(1+'Pro Forma'!$K$7)</f>
        <v>0</v>
      </c>
      <c r="H62" s="16">
        <f>G62*(1+'Pro Forma'!$K$7)</f>
        <v>0</v>
      </c>
      <c r="I62" s="16">
        <f>H62*(1+'Pro Forma'!$K$7)</f>
        <v>0</v>
      </c>
      <c r="J62" s="16">
        <f>I62*(1+'Pro Forma'!$K$7)</f>
        <v>0</v>
      </c>
      <c r="K62" s="16">
        <f>J62*(1+'Pro Forma'!$K$7)</f>
        <v>0</v>
      </c>
      <c r="L62" s="16">
        <f>K62*(1+'Pro Forma'!$K$7)</f>
        <v>0</v>
      </c>
      <c r="M62" s="16">
        <f>L62*(1+'Pro Forma'!$K$7)</f>
        <v>0</v>
      </c>
      <c r="N62" s="16">
        <f>M62*(1+'Pro Forma'!$K$7)</f>
        <v>0</v>
      </c>
      <c r="O62" s="16">
        <f>N62*(1+'Pro Forma'!$K$7)</f>
        <v>0</v>
      </c>
      <c r="P62" s="16">
        <f>O62*(1+'Pro Forma'!$K$7)</f>
        <v>0</v>
      </c>
      <c r="Q62" s="16">
        <f>P62*(1+'Pro Forma'!$K$7)</f>
        <v>0</v>
      </c>
      <c r="R62" s="16">
        <f>Q62*(1+'Pro Forma'!$K$7)</f>
        <v>0</v>
      </c>
      <c r="S62" s="16">
        <f>R62*(1+'Pro Forma'!$K$7)</f>
        <v>0</v>
      </c>
      <c r="T62" s="16">
        <f>S62*(1+'Pro Forma'!$K$7)</f>
        <v>0</v>
      </c>
      <c r="U62" s="16">
        <f>T62*(1+'Pro Forma'!$K$7)</f>
        <v>0</v>
      </c>
      <c r="V62" s="16">
        <f>U62*(1+'Pro Forma'!$K$7)</f>
        <v>0</v>
      </c>
      <c r="W62" s="16">
        <f>V62*(1+'Pro Forma'!$K$7)</f>
        <v>0</v>
      </c>
      <c r="X62" s="16">
        <f>W62*(1+'Pro Forma'!$K$7)</f>
        <v>0</v>
      </c>
      <c r="Y62" s="16">
        <f>X62*(1+'Pro Forma'!$K$7)</f>
        <v>0</v>
      </c>
      <c r="Z62" s="16">
        <f>Y62*(1+'Pro Forma'!$K$7)</f>
        <v>0</v>
      </c>
      <c r="AA62" s="16">
        <f>Z62*(1+'Pro Forma'!$K$7)</f>
        <v>0</v>
      </c>
      <c r="AB62" s="16">
        <f>AA62*(1+'Pro Forma'!$K$7)</f>
        <v>0</v>
      </c>
      <c r="AC62" s="16">
        <f>AB62*(1+'Pro Forma'!$K$7)</f>
        <v>0</v>
      </c>
      <c r="AD62" s="16">
        <f>AC62*(1+'Pro Forma'!$K$7)</f>
        <v>0</v>
      </c>
      <c r="AE62" s="16">
        <f>AD62*(1+'Pro Forma'!$K$7)</f>
        <v>0</v>
      </c>
      <c r="AF62" s="16">
        <f>AE62*(1+'Pro Forma'!$K$7)</f>
        <v>0</v>
      </c>
      <c r="AG62" s="16">
        <f>AF62*(1+'Pro Forma'!$K$7)</f>
        <v>0</v>
      </c>
      <c r="AH62" s="16">
        <f>AG62*(1+'Pro Forma'!$K$7)</f>
        <v>0</v>
      </c>
      <c r="AI62" s="16">
        <f>AH62*(1+'Pro Forma'!$K$7)</f>
        <v>0</v>
      </c>
      <c r="AJ62" s="16">
        <f>AI62*(1+'Pro Forma'!$K$7)</f>
        <v>0</v>
      </c>
      <c r="AK62" s="16">
        <f>AJ62*(1+'Pro Forma'!$K$7)</f>
        <v>0</v>
      </c>
      <c r="AL62" s="16">
        <f>AK62*(1+'Pro Forma'!$K$7)</f>
        <v>0</v>
      </c>
      <c r="AM62" s="16">
        <f>AL62*(1+'Pro Forma'!$K$7)</f>
        <v>0</v>
      </c>
      <c r="AN62" s="16">
        <f>AM62*(1+'Pro Forma'!$K$7)</f>
        <v>0</v>
      </c>
      <c r="AO62" s="16">
        <f>AN62*(1+'Pro Forma'!$K$7)</f>
        <v>0</v>
      </c>
      <c r="AP62" s="16">
        <f>AO62*(1+'Pro Forma'!$K$7)</f>
        <v>0</v>
      </c>
      <c r="AQ62" s="16">
        <f>AP62*(1+'Pro Forma'!$K$7)</f>
        <v>0</v>
      </c>
      <c r="AR62" s="16">
        <f>AQ62*(1+'Pro Forma'!$K$7)</f>
        <v>0</v>
      </c>
    </row>
    <row r="63" spans="2:87" hidden="1">
      <c r="B63" s="301" t="s">
        <v>84</v>
      </c>
      <c r="C63" s="301"/>
      <c r="D63" s="16">
        <f>'Pro Forma'!D34</f>
        <v>0</v>
      </c>
      <c r="E63" s="16">
        <f>D63*(1+'Pro Forma'!$K$26)</f>
        <v>0</v>
      </c>
      <c r="F63" s="16">
        <f>E63*(1+'Pro Forma'!$K$26)</f>
        <v>0</v>
      </c>
      <c r="G63" s="16">
        <f>F63*(1+'Pro Forma'!$K$26)</f>
        <v>0</v>
      </c>
      <c r="H63" s="16">
        <f>G63*(1+'Pro Forma'!$K$26)</f>
        <v>0</v>
      </c>
      <c r="I63" s="16">
        <f>H63*(1+'Pro Forma'!$K$26)</f>
        <v>0</v>
      </c>
      <c r="J63" s="16">
        <f>I63*(1+'Pro Forma'!$K$26)</f>
        <v>0</v>
      </c>
      <c r="K63" s="16">
        <f>J63*(1+'Pro Forma'!$K$26)</f>
        <v>0</v>
      </c>
      <c r="L63" s="16">
        <f>K63*(1+'Pro Forma'!$K$26)</f>
        <v>0</v>
      </c>
      <c r="M63" s="16">
        <f>L63*(1+'Pro Forma'!$K$26)</f>
        <v>0</v>
      </c>
      <c r="N63" s="16">
        <f>M63*(1+'Pro Forma'!$K$26)</f>
        <v>0</v>
      </c>
      <c r="O63" s="16">
        <f>N63*(1+'Pro Forma'!$K$26)</f>
        <v>0</v>
      </c>
      <c r="P63" s="16">
        <f>O63*(1+'Pro Forma'!$K$26)</f>
        <v>0</v>
      </c>
      <c r="Q63" s="16">
        <f>P63*(1+'Pro Forma'!$K$26)</f>
        <v>0</v>
      </c>
      <c r="R63" s="16">
        <f>Q63*(1+'Pro Forma'!$K$26)</f>
        <v>0</v>
      </c>
      <c r="S63" s="16">
        <f>R63*(1+'Pro Forma'!$K$26)</f>
        <v>0</v>
      </c>
      <c r="T63" s="16">
        <f>S63*(1+'Pro Forma'!$K$26)</f>
        <v>0</v>
      </c>
      <c r="U63" s="16">
        <f>T63*(1+'Pro Forma'!$K$26)</f>
        <v>0</v>
      </c>
      <c r="V63" s="16">
        <f>U63*(1+'Pro Forma'!$K$26)</f>
        <v>0</v>
      </c>
      <c r="W63" s="16">
        <f>V63*(1+'Pro Forma'!$K$26)</f>
        <v>0</v>
      </c>
      <c r="X63" s="16">
        <f>W63*(1+'Pro Forma'!$K$26)</f>
        <v>0</v>
      </c>
      <c r="Y63" s="16">
        <f>X63*(1+'Pro Forma'!$K$26)</f>
        <v>0</v>
      </c>
      <c r="Z63" s="16">
        <f>Y63*(1+'Pro Forma'!$K$26)</f>
        <v>0</v>
      </c>
      <c r="AA63" s="16">
        <f>Z63*(1+'Pro Forma'!$K$26)</f>
        <v>0</v>
      </c>
      <c r="AB63" s="16">
        <f>AA63*(1+'Pro Forma'!$K$26)</f>
        <v>0</v>
      </c>
      <c r="AC63" s="16">
        <f>AB63*(1+'Pro Forma'!$K$26)</f>
        <v>0</v>
      </c>
      <c r="AD63" s="16">
        <f>AC63*(1+'Pro Forma'!$K$26)</f>
        <v>0</v>
      </c>
      <c r="AE63" s="16">
        <f>AD63*(1+'Pro Forma'!$K$26)</f>
        <v>0</v>
      </c>
      <c r="AF63" s="16">
        <f>AE63*(1+'Pro Forma'!$K$26)</f>
        <v>0</v>
      </c>
      <c r="AG63" s="16">
        <f>AF63*(1+'Pro Forma'!$K$26)</f>
        <v>0</v>
      </c>
      <c r="AH63" s="16">
        <f>AG63*(1+'Pro Forma'!$K$26)</f>
        <v>0</v>
      </c>
      <c r="AI63" s="16">
        <f>AH63*(1+'Pro Forma'!$K$26)</f>
        <v>0</v>
      </c>
      <c r="AJ63" s="16">
        <f>AI63*(1+'Pro Forma'!$K$26)</f>
        <v>0</v>
      </c>
      <c r="AK63" s="16">
        <f>AJ63*(1+'Pro Forma'!$K$26)</f>
        <v>0</v>
      </c>
      <c r="AL63" s="16">
        <f>AK63*(1+'Pro Forma'!$K$26)</f>
        <v>0</v>
      </c>
      <c r="AM63" s="16">
        <f>AL63*(1+'Pro Forma'!$K$26)</f>
        <v>0</v>
      </c>
      <c r="AN63" s="16">
        <f>AM63*(1+'Pro Forma'!$K$26)</f>
        <v>0</v>
      </c>
      <c r="AO63" s="16">
        <f>AN63*(1+'Pro Forma'!$K$26)</f>
        <v>0</v>
      </c>
      <c r="AP63" s="16">
        <f>AO63*(1+'Pro Forma'!$K$26)</f>
        <v>0</v>
      </c>
      <c r="AQ63" s="16">
        <f>AP63*(1+'Pro Forma'!$K$26)</f>
        <v>0</v>
      </c>
      <c r="AR63" s="16">
        <f>AQ63*(1+'Pro Forma'!$K$26)</f>
        <v>0</v>
      </c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</row>
    <row r="64" spans="2:87" hidden="1">
      <c r="B64" s="297" t="s">
        <v>197</v>
      </c>
      <c r="C64" s="297"/>
      <c r="D64" s="28">
        <f>(D62+D63)*'Pro Forma'!K10</f>
        <v>0</v>
      </c>
      <c r="E64" s="28">
        <f>(E62+E63)*'Pro Forma'!K11</f>
        <v>0</v>
      </c>
      <c r="F64" s="28">
        <f>(F62+F63)*'Pro Forma'!$K$12</f>
        <v>0</v>
      </c>
      <c r="G64" s="28">
        <f>(G62+G63)*'Pro Forma'!$K$12</f>
        <v>0</v>
      </c>
      <c r="H64" s="28">
        <f>(H62+H63)*'Pro Forma'!$K$12</f>
        <v>0</v>
      </c>
      <c r="I64" s="28">
        <f>(I62+I63)*'Pro Forma'!$K$12</f>
        <v>0</v>
      </c>
      <c r="J64" s="28">
        <f>(J62+J63)*'Pro Forma'!$K$12</f>
        <v>0</v>
      </c>
      <c r="K64" s="28">
        <f>(K62+K63)*'Pro Forma'!$K$12</f>
        <v>0</v>
      </c>
      <c r="L64" s="28">
        <f>(L62+L63)*'Pro Forma'!$K$12</f>
        <v>0</v>
      </c>
      <c r="M64" s="28">
        <f>(M62+M63)*'Pro Forma'!$K$12</f>
        <v>0</v>
      </c>
      <c r="N64" s="28">
        <f>(N62+N63)*'Pro Forma'!$K$12</f>
        <v>0</v>
      </c>
      <c r="O64" s="28">
        <f>(O62+O63)*'Pro Forma'!$K$12</f>
        <v>0</v>
      </c>
      <c r="P64" s="28">
        <f>(P62+P63)*'Pro Forma'!$K$12</f>
        <v>0</v>
      </c>
      <c r="Q64" s="28">
        <f>(Q62+Q63)*'Pro Forma'!$K$12</f>
        <v>0</v>
      </c>
      <c r="R64" s="28">
        <f>(R62+R63)*'Pro Forma'!$K$12</f>
        <v>0</v>
      </c>
      <c r="S64" s="28">
        <f>(S62+S63)*'Pro Forma'!$K$12</f>
        <v>0</v>
      </c>
      <c r="T64" s="28">
        <f>(T62+T63)*'Pro Forma'!$K$12</f>
        <v>0</v>
      </c>
      <c r="U64" s="28">
        <f>(U62+U63)*'Pro Forma'!$K$12</f>
        <v>0</v>
      </c>
      <c r="V64" s="28">
        <f>(V62+V63)*'Pro Forma'!$K$12</f>
        <v>0</v>
      </c>
      <c r="W64" s="28">
        <f>(W62+W63)*'Pro Forma'!$K$12</f>
        <v>0</v>
      </c>
      <c r="X64" s="28">
        <f>(X62+X63)*'Pro Forma'!$K$12</f>
        <v>0</v>
      </c>
      <c r="Y64" s="28">
        <f>(Y62+Y63)*'Pro Forma'!$K$12</f>
        <v>0</v>
      </c>
      <c r="Z64" s="28">
        <f>(Z62+Z63)*'Pro Forma'!$K$12</f>
        <v>0</v>
      </c>
      <c r="AA64" s="28">
        <f>(AA62+AA63)*'Pro Forma'!$K$12</f>
        <v>0</v>
      </c>
      <c r="AB64" s="28">
        <f>(AB62+AB63)*'Pro Forma'!$K$12</f>
        <v>0</v>
      </c>
      <c r="AC64" s="28">
        <f>(AC62+AC63)*'Pro Forma'!$K$12</f>
        <v>0</v>
      </c>
      <c r="AD64" s="28">
        <f>(AD62+AD63)*'Pro Forma'!$K$12</f>
        <v>0</v>
      </c>
      <c r="AE64" s="28">
        <f>(AE62+AE63)*'Pro Forma'!$K$12</f>
        <v>0</v>
      </c>
      <c r="AF64" s="28">
        <f>(AF62+AF63)*'Pro Forma'!$K$12</f>
        <v>0</v>
      </c>
      <c r="AG64" s="28">
        <f>(AG62+AG63)*'Pro Forma'!$K$12</f>
        <v>0</v>
      </c>
      <c r="AH64" s="28">
        <f>(AH62+AH63)*'Pro Forma'!$K$12</f>
        <v>0</v>
      </c>
      <c r="AI64" s="28">
        <f>(AI62+AI63)*'Pro Forma'!$K$12</f>
        <v>0</v>
      </c>
      <c r="AJ64" s="28">
        <f>(AJ62+AJ63)*'Pro Forma'!$K$12</f>
        <v>0</v>
      </c>
      <c r="AK64" s="28">
        <f>(AK62+AK63)*'Pro Forma'!$K$12</f>
        <v>0</v>
      </c>
      <c r="AL64" s="28">
        <f>(AL62+AL63)*'Pro Forma'!$K$12</f>
        <v>0</v>
      </c>
      <c r="AM64" s="28">
        <f>(AM62+AM63)*'Pro Forma'!$K$12</f>
        <v>0</v>
      </c>
      <c r="AN64" s="28">
        <f>(AN62+AN63)*'Pro Forma'!$K$12</f>
        <v>0</v>
      </c>
      <c r="AO64" s="28">
        <f>(AO62+AO63)*'Pro Forma'!$K$12</f>
        <v>0</v>
      </c>
      <c r="AP64" s="28">
        <f>(AP62+AP63)*'Pro Forma'!$K$12</f>
        <v>0</v>
      </c>
      <c r="AQ64" s="28">
        <f>(AQ62+AQ63)*'Pro Forma'!$K$12</f>
        <v>0</v>
      </c>
      <c r="AR64" s="28">
        <f>(AR62+AR63)*'Pro Forma'!$K$12</f>
        <v>0</v>
      </c>
    </row>
    <row r="65" spans="2:44" hidden="1">
      <c r="B65" s="298" t="s">
        <v>223</v>
      </c>
      <c r="C65" s="298"/>
      <c r="D65" s="16">
        <f>D62-D64</f>
        <v>0</v>
      </c>
      <c r="E65" s="16">
        <f>E62-E64</f>
        <v>0</v>
      </c>
      <c r="F65" s="16">
        <f>F62-F64</f>
        <v>0</v>
      </c>
      <c r="G65" s="16">
        <f t="shared" ref="G65:V65" si="5">G62-G64</f>
        <v>0</v>
      </c>
      <c r="H65" s="16">
        <f t="shared" si="5"/>
        <v>0</v>
      </c>
      <c r="I65" s="16">
        <f t="shared" si="5"/>
        <v>0</v>
      </c>
      <c r="J65" s="16">
        <f t="shared" si="5"/>
        <v>0</v>
      </c>
      <c r="K65" s="16">
        <f t="shared" si="5"/>
        <v>0</v>
      </c>
      <c r="L65" s="16">
        <f t="shared" si="5"/>
        <v>0</v>
      </c>
      <c r="M65" s="16">
        <f t="shared" si="5"/>
        <v>0</v>
      </c>
      <c r="N65" s="16">
        <f t="shared" si="5"/>
        <v>0</v>
      </c>
      <c r="O65" s="16">
        <f t="shared" si="5"/>
        <v>0</v>
      </c>
      <c r="P65" s="16">
        <f t="shared" si="5"/>
        <v>0</v>
      </c>
      <c r="Q65" s="16">
        <f t="shared" si="5"/>
        <v>0</v>
      </c>
      <c r="R65" s="16">
        <f t="shared" si="5"/>
        <v>0</v>
      </c>
      <c r="S65" s="16">
        <f t="shared" si="5"/>
        <v>0</v>
      </c>
      <c r="T65" s="16">
        <f t="shared" si="5"/>
        <v>0</v>
      </c>
      <c r="U65" s="16">
        <f t="shared" si="5"/>
        <v>0</v>
      </c>
      <c r="V65" s="16">
        <f t="shared" si="5"/>
        <v>0</v>
      </c>
      <c r="W65" s="16">
        <f t="shared" ref="W65:AL65" si="6">W62-W64</f>
        <v>0</v>
      </c>
      <c r="X65" s="16">
        <f t="shared" si="6"/>
        <v>0</v>
      </c>
      <c r="Y65" s="16">
        <f t="shared" si="6"/>
        <v>0</v>
      </c>
      <c r="Z65" s="16">
        <f t="shared" si="6"/>
        <v>0</v>
      </c>
      <c r="AA65" s="16">
        <f t="shared" si="6"/>
        <v>0</v>
      </c>
      <c r="AB65" s="16">
        <f t="shared" si="6"/>
        <v>0</v>
      </c>
      <c r="AC65" s="16">
        <f t="shared" si="6"/>
        <v>0</v>
      </c>
      <c r="AD65" s="16">
        <f t="shared" si="6"/>
        <v>0</v>
      </c>
      <c r="AE65" s="16">
        <f t="shared" si="6"/>
        <v>0</v>
      </c>
      <c r="AF65" s="16">
        <f t="shared" si="6"/>
        <v>0</v>
      </c>
      <c r="AG65" s="16">
        <f t="shared" si="6"/>
        <v>0</v>
      </c>
      <c r="AH65" s="16">
        <f t="shared" si="6"/>
        <v>0</v>
      </c>
      <c r="AI65" s="16">
        <f t="shared" si="6"/>
        <v>0</v>
      </c>
      <c r="AJ65" s="16">
        <f t="shared" si="6"/>
        <v>0</v>
      </c>
      <c r="AK65" s="16">
        <f t="shared" si="6"/>
        <v>0</v>
      </c>
      <c r="AL65" s="16">
        <f t="shared" si="6"/>
        <v>0</v>
      </c>
      <c r="AM65" s="16">
        <f t="shared" ref="AM65:AR65" si="7">AM62-AM64</f>
        <v>0</v>
      </c>
      <c r="AN65" s="16">
        <f t="shared" si="7"/>
        <v>0</v>
      </c>
      <c r="AO65" s="16">
        <f t="shared" si="7"/>
        <v>0</v>
      </c>
      <c r="AP65" s="16">
        <f t="shared" si="7"/>
        <v>0</v>
      </c>
      <c r="AQ65" s="16">
        <f t="shared" si="7"/>
        <v>0</v>
      </c>
      <c r="AR65" s="16">
        <f t="shared" si="7"/>
        <v>0</v>
      </c>
    </row>
    <row r="66" spans="2:44" hidden="1">
      <c r="B66" s="117"/>
      <c r="C66" s="117"/>
      <c r="D66" s="16"/>
      <c r="E66" s="1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2:44" hidden="1">
      <c r="B67" s="35" t="s">
        <v>224</v>
      </c>
      <c r="C67" s="118"/>
      <c r="D67" s="16">
        <f>'Pro Forma'!F22</f>
        <v>0</v>
      </c>
      <c r="E67" s="16">
        <f>D67*(1+'Pro Forma'!$K$20)</f>
        <v>0</v>
      </c>
      <c r="F67" s="16">
        <f>E67*(1+'Pro Forma'!$K$20)</f>
        <v>0</v>
      </c>
      <c r="G67" s="16">
        <f>F67*(1+'Pro Forma'!$K$20)</f>
        <v>0</v>
      </c>
      <c r="H67" s="16">
        <f>G67*(1+'Pro Forma'!$K$20)</f>
        <v>0</v>
      </c>
      <c r="I67" s="16">
        <f>H67*(1+'Pro Forma'!$K$20)</f>
        <v>0</v>
      </c>
      <c r="J67" s="16">
        <f>I67*(1+'Pro Forma'!$K$20)</f>
        <v>0</v>
      </c>
      <c r="K67" s="16">
        <f>J67*(1+'Pro Forma'!$K$20)</f>
        <v>0</v>
      </c>
      <c r="L67" s="16">
        <f>K67*(1+'Pro Forma'!$K$20)</f>
        <v>0</v>
      </c>
      <c r="M67" s="16">
        <f>L67*(1+'Pro Forma'!$K$20)</f>
        <v>0</v>
      </c>
      <c r="N67" s="16">
        <f>M67*(1+'Pro Forma'!$K$20)</f>
        <v>0</v>
      </c>
      <c r="O67" s="16">
        <f>N67*(1+'Pro Forma'!$K$20)</f>
        <v>0</v>
      </c>
      <c r="P67" s="16">
        <f>O67*(1+'Pro Forma'!$K$20)</f>
        <v>0</v>
      </c>
      <c r="Q67" s="16">
        <f>P67*(1+'Pro Forma'!$K$20)</f>
        <v>0</v>
      </c>
      <c r="R67" s="16">
        <f>Q67*(1+'Pro Forma'!$K$20)</f>
        <v>0</v>
      </c>
      <c r="S67" s="16">
        <f>R67*(1+'Pro Forma'!$K$20)</f>
        <v>0</v>
      </c>
      <c r="T67" s="16">
        <f>S67*(1+'Pro Forma'!$K$20)</f>
        <v>0</v>
      </c>
      <c r="U67" s="16">
        <f>T67*(1+'Pro Forma'!$K$20)</f>
        <v>0</v>
      </c>
      <c r="V67" s="16">
        <f>U67*(1+'Pro Forma'!$K$20)</f>
        <v>0</v>
      </c>
      <c r="W67" s="16">
        <f>V67*(1+'Pro Forma'!$K$20)</f>
        <v>0</v>
      </c>
      <c r="X67" s="16">
        <f>W67*(1+'Pro Forma'!$K$20)</f>
        <v>0</v>
      </c>
      <c r="Y67" s="16">
        <f>X67*(1+'Pro Forma'!$K$20)</f>
        <v>0</v>
      </c>
      <c r="Z67" s="16">
        <f>Y67*(1+'Pro Forma'!$K$20)</f>
        <v>0</v>
      </c>
      <c r="AA67" s="16">
        <f>Z67*(1+'Pro Forma'!$K$20)</f>
        <v>0</v>
      </c>
      <c r="AB67" s="16">
        <f>AA67*(1+'Pro Forma'!$K$20)</f>
        <v>0</v>
      </c>
      <c r="AC67" s="16">
        <f>AB67*(1+'Pro Forma'!$K$20)</f>
        <v>0</v>
      </c>
      <c r="AD67" s="16">
        <f>AC67*(1+'Pro Forma'!$K$20)</f>
        <v>0</v>
      </c>
      <c r="AE67" s="16">
        <f>AD67*(1+'Pro Forma'!$K$20)</f>
        <v>0</v>
      </c>
      <c r="AF67" s="16">
        <f>AE67*(1+'Pro Forma'!$K$20)</f>
        <v>0</v>
      </c>
      <c r="AG67" s="16">
        <f>AF67*(1+'Pro Forma'!$K$20)</f>
        <v>0</v>
      </c>
      <c r="AH67" s="16">
        <f>AG67*(1+'Pro Forma'!$K$20)</f>
        <v>0</v>
      </c>
      <c r="AI67" s="16">
        <f>AH67*(1+'Pro Forma'!$K$20)</f>
        <v>0</v>
      </c>
      <c r="AJ67" s="16">
        <f>AI67*(1+'Pro Forma'!$K$20)</f>
        <v>0</v>
      </c>
      <c r="AK67" s="16">
        <f>AJ67*(1+'Pro Forma'!$K$20)</f>
        <v>0</v>
      </c>
      <c r="AL67" s="16">
        <f>AK67*(1+'Pro Forma'!$K$20)</f>
        <v>0</v>
      </c>
      <c r="AM67" s="16">
        <f>AL67*(1+'Pro Forma'!$K$20)</f>
        <v>0</v>
      </c>
      <c r="AN67" s="16">
        <f>AM67*(1+'Pro Forma'!$K$20)</f>
        <v>0</v>
      </c>
      <c r="AO67" s="16">
        <f>AN67*(1+'Pro Forma'!$K$20)</f>
        <v>0</v>
      </c>
      <c r="AP67" s="16">
        <f>AO67*(1+'Pro Forma'!$K$20)</f>
        <v>0</v>
      </c>
      <c r="AQ67" s="16">
        <f>AP67*(1+'Pro Forma'!$K$20)</f>
        <v>0</v>
      </c>
      <c r="AR67" s="16">
        <f>AQ67*(1+'Pro Forma'!$K$20)</f>
        <v>0</v>
      </c>
    </row>
    <row r="68" spans="2:44" hidden="1">
      <c r="B68" s="29" t="s">
        <v>83</v>
      </c>
      <c r="C68" s="119"/>
      <c r="D68" s="30">
        <f>'Pro Forma'!D33</f>
        <v>0</v>
      </c>
      <c r="E68" s="30">
        <f>D68*(1+'Pro Forma'!$K$21)</f>
        <v>0</v>
      </c>
      <c r="F68" s="30">
        <f>E68*(1+'Pro Forma'!$K$21)</f>
        <v>0</v>
      </c>
      <c r="G68" s="30">
        <f>F68*(1+'Pro Forma'!$K$21)</f>
        <v>0</v>
      </c>
      <c r="H68" s="30">
        <f>G68*(1+'Pro Forma'!$K$21)</f>
        <v>0</v>
      </c>
      <c r="I68" s="30">
        <f>H68*(1+'Pro Forma'!$K$21)</f>
        <v>0</v>
      </c>
      <c r="J68" s="30">
        <f>I68*(1+'Pro Forma'!$K$21)</f>
        <v>0</v>
      </c>
      <c r="K68" s="30">
        <f>J68*(1+'Pro Forma'!$K$21)</f>
        <v>0</v>
      </c>
      <c r="L68" s="30">
        <f>K68*(1+'Pro Forma'!$K$21)</f>
        <v>0</v>
      </c>
      <c r="M68" s="30">
        <f>L68*(1+'Pro Forma'!$K$21)</f>
        <v>0</v>
      </c>
      <c r="N68" s="30">
        <f>M68*(1+'Pro Forma'!$K$21)</f>
        <v>0</v>
      </c>
      <c r="O68" s="30">
        <f>N68*(1+'Pro Forma'!$K$21)</f>
        <v>0</v>
      </c>
      <c r="P68" s="30">
        <f>O68*(1+'Pro Forma'!$K$21)</f>
        <v>0</v>
      </c>
      <c r="Q68" s="30">
        <f>P68*(1+'Pro Forma'!$K$21)</f>
        <v>0</v>
      </c>
      <c r="R68" s="30">
        <f>Q68*(1+'Pro Forma'!$K$21)</f>
        <v>0</v>
      </c>
      <c r="S68" s="30">
        <f>R68*(1+'Pro Forma'!$K$21)</f>
        <v>0</v>
      </c>
      <c r="T68" s="30">
        <f>S68*(1+'Pro Forma'!$K$21)</f>
        <v>0</v>
      </c>
      <c r="U68" s="30">
        <f>T68*(1+'Pro Forma'!$K$21)</f>
        <v>0</v>
      </c>
      <c r="V68" s="30">
        <f>U68*(1+'Pro Forma'!$K$21)</f>
        <v>0</v>
      </c>
      <c r="W68" s="30">
        <f>V68*(1+'Pro Forma'!$K$21)</f>
        <v>0</v>
      </c>
      <c r="X68" s="30">
        <f>W68*(1+'Pro Forma'!$K$21)</f>
        <v>0</v>
      </c>
      <c r="Y68" s="30">
        <f>X68*(1+'Pro Forma'!$K$21)</f>
        <v>0</v>
      </c>
      <c r="Z68" s="30">
        <f>Y68*(1+'Pro Forma'!$K$21)</f>
        <v>0</v>
      </c>
      <c r="AA68" s="30">
        <f>Z68*(1+'Pro Forma'!$K$21)</f>
        <v>0</v>
      </c>
      <c r="AB68" s="30">
        <f>AA68*(1+'Pro Forma'!$K$21)</f>
        <v>0</v>
      </c>
      <c r="AC68" s="30">
        <f>AB68*(1+'Pro Forma'!$K$21)</f>
        <v>0</v>
      </c>
      <c r="AD68" s="30">
        <f>AC68*(1+'Pro Forma'!$K$21)</f>
        <v>0</v>
      </c>
      <c r="AE68" s="30">
        <f>AD68*(1+'Pro Forma'!$K$21)</f>
        <v>0</v>
      </c>
      <c r="AF68" s="30">
        <f>AE68*(1+'Pro Forma'!$K$21)</f>
        <v>0</v>
      </c>
      <c r="AG68" s="30">
        <f>AF68*(1+'Pro Forma'!$K$21)</f>
        <v>0</v>
      </c>
      <c r="AH68" s="30">
        <f>AG68*(1+'Pro Forma'!$K$21)</f>
        <v>0</v>
      </c>
      <c r="AI68" s="30">
        <f>AH68*(1+'Pro Forma'!$K$21)</f>
        <v>0</v>
      </c>
      <c r="AJ68" s="30">
        <f>AI68*(1+'Pro Forma'!$K$21)</f>
        <v>0</v>
      </c>
      <c r="AK68" s="30">
        <f>AJ68*(1+'Pro Forma'!$K$21)</f>
        <v>0</v>
      </c>
      <c r="AL68" s="30">
        <f>AK68*(1+'Pro Forma'!$K$21)</f>
        <v>0</v>
      </c>
      <c r="AM68" s="30">
        <f>AL68*(1+'Pro Forma'!$K$21)</f>
        <v>0</v>
      </c>
      <c r="AN68" s="30">
        <f>AM68*(1+'Pro Forma'!$K$21)</f>
        <v>0</v>
      </c>
      <c r="AO68" s="30">
        <f>AN68*(1+'Pro Forma'!$K$21)</f>
        <v>0</v>
      </c>
      <c r="AP68" s="30">
        <f>AO68*(1+'Pro Forma'!$K$21)</f>
        <v>0</v>
      </c>
      <c r="AQ68" s="30">
        <f>AP68*(1+'Pro Forma'!$K$21)</f>
        <v>0</v>
      </c>
      <c r="AR68" s="30">
        <f>AQ68*(1+'Pro Forma'!$K$21)</f>
        <v>0</v>
      </c>
    </row>
    <row r="69" spans="2:44" hidden="1">
      <c r="B69" s="21" t="s">
        <v>225</v>
      </c>
      <c r="C69" s="118"/>
      <c r="D69" s="16">
        <f>SUM(D67:D68)</f>
        <v>0</v>
      </c>
      <c r="E69" s="16">
        <f>E67+E68</f>
        <v>0</v>
      </c>
      <c r="F69" s="16">
        <f t="shared" ref="F69:U69" si="8">(F67+F68)</f>
        <v>0</v>
      </c>
      <c r="G69" s="16">
        <f t="shared" si="8"/>
        <v>0</v>
      </c>
      <c r="H69" s="16">
        <f t="shared" si="8"/>
        <v>0</v>
      </c>
      <c r="I69" s="16">
        <f t="shared" si="8"/>
        <v>0</v>
      </c>
      <c r="J69" s="16">
        <f t="shared" si="8"/>
        <v>0</v>
      </c>
      <c r="K69" s="16">
        <f t="shared" si="8"/>
        <v>0</v>
      </c>
      <c r="L69" s="16">
        <f t="shared" si="8"/>
        <v>0</v>
      </c>
      <c r="M69" s="16">
        <f t="shared" si="8"/>
        <v>0</v>
      </c>
      <c r="N69" s="16">
        <f t="shared" si="8"/>
        <v>0</v>
      </c>
      <c r="O69" s="16">
        <f t="shared" si="8"/>
        <v>0</v>
      </c>
      <c r="P69" s="16">
        <f t="shared" si="8"/>
        <v>0</v>
      </c>
      <c r="Q69" s="16">
        <f t="shared" si="8"/>
        <v>0</v>
      </c>
      <c r="R69" s="16">
        <f t="shared" si="8"/>
        <v>0</v>
      </c>
      <c r="S69" s="16">
        <f t="shared" si="8"/>
        <v>0</v>
      </c>
      <c r="T69" s="16">
        <f t="shared" si="8"/>
        <v>0</v>
      </c>
      <c r="U69" s="16">
        <f t="shared" si="8"/>
        <v>0</v>
      </c>
      <c r="V69" s="16">
        <f t="shared" ref="V69:AK69" si="9">(V67+V68)</f>
        <v>0</v>
      </c>
      <c r="W69" s="16">
        <f t="shared" si="9"/>
        <v>0</v>
      </c>
      <c r="X69" s="16">
        <f t="shared" si="9"/>
        <v>0</v>
      </c>
      <c r="Y69" s="16">
        <f t="shared" si="9"/>
        <v>0</v>
      </c>
      <c r="Z69" s="16">
        <f t="shared" si="9"/>
        <v>0</v>
      </c>
      <c r="AA69" s="16">
        <f t="shared" si="9"/>
        <v>0</v>
      </c>
      <c r="AB69" s="16">
        <f t="shared" si="9"/>
        <v>0</v>
      </c>
      <c r="AC69" s="16">
        <f t="shared" si="9"/>
        <v>0</v>
      </c>
      <c r="AD69" s="16">
        <f t="shared" si="9"/>
        <v>0</v>
      </c>
      <c r="AE69" s="16">
        <f t="shared" si="9"/>
        <v>0</v>
      </c>
      <c r="AF69" s="16">
        <f t="shared" si="9"/>
        <v>0</v>
      </c>
      <c r="AG69" s="16">
        <f t="shared" si="9"/>
        <v>0</v>
      </c>
      <c r="AH69" s="16">
        <f t="shared" si="9"/>
        <v>0</v>
      </c>
      <c r="AI69" s="16">
        <f t="shared" si="9"/>
        <v>0</v>
      </c>
      <c r="AJ69" s="16">
        <f t="shared" si="9"/>
        <v>0</v>
      </c>
      <c r="AK69" s="16">
        <f t="shared" si="9"/>
        <v>0</v>
      </c>
      <c r="AL69" s="16">
        <f t="shared" ref="AL69:AR69" si="10">(AL67+AL68)</f>
        <v>0</v>
      </c>
      <c r="AM69" s="16">
        <f t="shared" si="10"/>
        <v>0</v>
      </c>
      <c r="AN69" s="16">
        <f t="shared" si="10"/>
        <v>0</v>
      </c>
      <c r="AO69" s="16">
        <f t="shared" si="10"/>
        <v>0</v>
      </c>
      <c r="AP69" s="16">
        <f t="shared" si="10"/>
        <v>0</v>
      </c>
      <c r="AQ69" s="16">
        <f t="shared" si="10"/>
        <v>0</v>
      </c>
      <c r="AR69" s="16">
        <f t="shared" si="10"/>
        <v>0</v>
      </c>
    </row>
    <row r="70" spans="2:44" hidden="1">
      <c r="B70" s="31" t="s">
        <v>309</v>
      </c>
      <c r="C70" s="119"/>
      <c r="D70" s="30">
        <f>'Pro Forma'!K23*D69</f>
        <v>0</v>
      </c>
      <c r="E70" s="30">
        <f>'Pro Forma'!$K$24*E69</f>
        <v>0</v>
      </c>
      <c r="F70" s="30">
        <f>'Pro Forma'!$K$25*F69</f>
        <v>0</v>
      </c>
      <c r="G70" s="30">
        <f>'Pro Forma'!$K$25*G69</f>
        <v>0</v>
      </c>
      <c r="H70" s="30">
        <f>'Pro Forma'!$K$25*H69</f>
        <v>0</v>
      </c>
      <c r="I70" s="30">
        <f>'Pro Forma'!$K$25*I69</f>
        <v>0</v>
      </c>
      <c r="J70" s="30">
        <f>'Pro Forma'!$K$25*J69</f>
        <v>0</v>
      </c>
      <c r="K70" s="30">
        <f>'Pro Forma'!$K$25*K69</f>
        <v>0</v>
      </c>
      <c r="L70" s="30">
        <f>'Pro Forma'!$K$25*L69</f>
        <v>0</v>
      </c>
      <c r="M70" s="30">
        <f>'Pro Forma'!$K$25*M69</f>
        <v>0</v>
      </c>
      <c r="N70" s="30">
        <f>'Pro Forma'!$K$25*N69</f>
        <v>0</v>
      </c>
      <c r="O70" s="30">
        <f>'Pro Forma'!$K$25*O69</f>
        <v>0</v>
      </c>
      <c r="P70" s="30">
        <f>'Pro Forma'!$K$25*P69</f>
        <v>0</v>
      </c>
      <c r="Q70" s="30">
        <f>'Pro Forma'!$K$25*Q69</f>
        <v>0</v>
      </c>
      <c r="R70" s="30">
        <f>'Pro Forma'!$K$25*R69</f>
        <v>0</v>
      </c>
      <c r="S70" s="30">
        <f>'Pro Forma'!$K$25*S69</f>
        <v>0</v>
      </c>
      <c r="T70" s="30">
        <f>'Pro Forma'!$K$25*T69</f>
        <v>0</v>
      </c>
      <c r="U70" s="30">
        <f>'Pro Forma'!$K$25*U69</f>
        <v>0</v>
      </c>
      <c r="V70" s="30">
        <f>'Pro Forma'!$K$25*V69</f>
        <v>0</v>
      </c>
      <c r="W70" s="30">
        <f>'Pro Forma'!$K$25*W69</f>
        <v>0</v>
      </c>
      <c r="X70" s="30">
        <f>'Pro Forma'!$K$25*X69</f>
        <v>0</v>
      </c>
      <c r="Y70" s="30">
        <f>'Pro Forma'!$K$25*Y69</f>
        <v>0</v>
      </c>
      <c r="Z70" s="30">
        <f>'Pro Forma'!$K$25*Z69</f>
        <v>0</v>
      </c>
      <c r="AA70" s="30">
        <f>'Pro Forma'!$K$25*AA69</f>
        <v>0</v>
      </c>
      <c r="AB70" s="30">
        <f>'Pro Forma'!$K$25*AB69</f>
        <v>0</v>
      </c>
      <c r="AC70" s="30">
        <f>'Pro Forma'!$K$25*AC69</f>
        <v>0</v>
      </c>
      <c r="AD70" s="30">
        <f>'Pro Forma'!$K$25*AD69</f>
        <v>0</v>
      </c>
      <c r="AE70" s="30">
        <f>'Pro Forma'!$K$25*AE69</f>
        <v>0</v>
      </c>
      <c r="AF70" s="30">
        <f>'Pro Forma'!$K$25*AF69</f>
        <v>0</v>
      </c>
      <c r="AG70" s="30">
        <f>'Pro Forma'!$K$25*AG69</f>
        <v>0</v>
      </c>
      <c r="AH70" s="30">
        <f>'Pro Forma'!$K$25*AH69</f>
        <v>0</v>
      </c>
      <c r="AI70" s="30">
        <f>'Pro Forma'!$K$25*AI69</f>
        <v>0</v>
      </c>
      <c r="AJ70" s="30">
        <f>'Pro Forma'!$K$25*AJ69</f>
        <v>0</v>
      </c>
      <c r="AK70" s="30">
        <f>'Pro Forma'!$K$25*AK69</f>
        <v>0</v>
      </c>
      <c r="AL70" s="30">
        <f>'Pro Forma'!$K$25*AL69</f>
        <v>0</v>
      </c>
      <c r="AM70" s="30">
        <f>'Pro Forma'!$K$25*AM69</f>
        <v>0</v>
      </c>
      <c r="AN70" s="30">
        <f>'Pro Forma'!$K$25*AN69</f>
        <v>0</v>
      </c>
      <c r="AO70" s="30">
        <f>'Pro Forma'!$K$25*AO69</f>
        <v>0</v>
      </c>
      <c r="AP70" s="30">
        <f>'Pro Forma'!$K$25*AP69</f>
        <v>0</v>
      </c>
      <c r="AQ70" s="30">
        <f>'Pro Forma'!$K$25*AQ69</f>
        <v>0</v>
      </c>
      <c r="AR70" s="30">
        <f>'Pro Forma'!$K$25*AR69</f>
        <v>0</v>
      </c>
    </row>
    <row r="71" spans="2:44" hidden="1">
      <c r="B71" s="41" t="s">
        <v>226</v>
      </c>
      <c r="C71" s="118"/>
      <c r="D71" s="16">
        <f>D69-D70</f>
        <v>0</v>
      </c>
      <c r="E71" s="16">
        <f t="shared" ref="E71:T71" si="11">E69-E70</f>
        <v>0</v>
      </c>
      <c r="F71" s="16">
        <f t="shared" si="11"/>
        <v>0</v>
      </c>
      <c r="G71" s="16">
        <f t="shared" si="11"/>
        <v>0</v>
      </c>
      <c r="H71" s="16">
        <f t="shared" si="11"/>
        <v>0</v>
      </c>
      <c r="I71" s="16">
        <f t="shared" si="11"/>
        <v>0</v>
      </c>
      <c r="J71" s="16">
        <f t="shared" si="11"/>
        <v>0</v>
      </c>
      <c r="K71" s="16">
        <f t="shared" si="11"/>
        <v>0</v>
      </c>
      <c r="L71" s="16">
        <f t="shared" si="11"/>
        <v>0</v>
      </c>
      <c r="M71" s="16">
        <f t="shared" si="11"/>
        <v>0</v>
      </c>
      <c r="N71" s="16">
        <f t="shared" si="11"/>
        <v>0</v>
      </c>
      <c r="O71" s="16">
        <f t="shared" si="11"/>
        <v>0</v>
      </c>
      <c r="P71" s="16">
        <f t="shared" si="11"/>
        <v>0</v>
      </c>
      <c r="Q71" s="16">
        <f t="shared" si="11"/>
        <v>0</v>
      </c>
      <c r="R71" s="16">
        <f t="shared" si="11"/>
        <v>0</v>
      </c>
      <c r="S71" s="16">
        <f t="shared" si="11"/>
        <v>0</v>
      </c>
      <c r="T71" s="16">
        <f t="shared" si="11"/>
        <v>0</v>
      </c>
      <c r="U71" s="16">
        <f t="shared" ref="U71:AJ71" si="12">U69-U70</f>
        <v>0</v>
      </c>
      <c r="V71" s="16">
        <f t="shared" si="12"/>
        <v>0</v>
      </c>
      <c r="W71" s="16">
        <f t="shared" si="12"/>
        <v>0</v>
      </c>
      <c r="X71" s="16">
        <f t="shared" si="12"/>
        <v>0</v>
      </c>
      <c r="Y71" s="16">
        <f t="shared" si="12"/>
        <v>0</v>
      </c>
      <c r="Z71" s="16">
        <f t="shared" si="12"/>
        <v>0</v>
      </c>
      <c r="AA71" s="16">
        <f t="shared" si="12"/>
        <v>0</v>
      </c>
      <c r="AB71" s="16">
        <f t="shared" si="12"/>
        <v>0</v>
      </c>
      <c r="AC71" s="16">
        <f t="shared" si="12"/>
        <v>0</v>
      </c>
      <c r="AD71" s="16">
        <f t="shared" si="12"/>
        <v>0</v>
      </c>
      <c r="AE71" s="16">
        <f t="shared" si="12"/>
        <v>0</v>
      </c>
      <c r="AF71" s="16">
        <f t="shared" si="12"/>
        <v>0</v>
      </c>
      <c r="AG71" s="16">
        <f t="shared" si="12"/>
        <v>0</v>
      </c>
      <c r="AH71" s="16">
        <f t="shared" si="12"/>
        <v>0</v>
      </c>
      <c r="AI71" s="16">
        <f t="shared" si="12"/>
        <v>0</v>
      </c>
      <c r="AJ71" s="16">
        <f t="shared" si="12"/>
        <v>0</v>
      </c>
      <c r="AK71" s="16">
        <f t="shared" ref="AK71:AR71" si="13">AK69-AK70</f>
        <v>0</v>
      </c>
      <c r="AL71" s="16">
        <f t="shared" si="13"/>
        <v>0</v>
      </c>
      <c r="AM71" s="16">
        <f t="shared" si="13"/>
        <v>0</v>
      </c>
      <c r="AN71" s="16">
        <f t="shared" si="13"/>
        <v>0</v>
      </c>
      <c r="AO71" s="16">
        <f t="shared" si="13"/>
        <v>0</v>
      </c>
      <c r="AP71" s="16">
        <f t="shared" si="13"/>
        <v>0</v>
      </c>
      <c r="AQ71" s="16">
        <f t="shared" si="13"/>
        <v>0</v>
      </c>
      <c r="AR71" s="16">
        <f t="shared" si="13"/>
        <v>0</v>
      </c>
    </row>
    <row r="72" spans="2:44" hidden="1">
      <c r="B72" s="118"/>
      <c r="C72" s="118"/>
    </row>
    <row r="73" spans="2:44" hidden="1">
      <c r="B73" s="41" t="s">
        <v>227</v>
      </c>
      <c r="C73" s="118"/>
      <c r="D73" s="16">
        <f t="shared" ref="D73:AR73" si="14">D65+D71+D63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  <c r="M73" s="16">
        <f t="shared" si="14"/>
        <v>0</v>
      </c>
      <c r="N73" s="16">
        <f t="shared" si="14"/>
        <v>0</v>
      </c>
      <c r="O73" s="16">
        <f t="shared" si="14"/>
        <v>0</v>
      </c>
      <c r="P73" s="16">
        <f t="shared" si="14"/>
        <v>0</v>
      </c>
      <c r="Q73" s="16">
        <f t="shared" si="14"/>
        <v>0</v>
      </c>
      <c r="R73" s="16">
        <f t="shared" si="14"/>
        <v>0</v>
      </c>
      <c r="S73" s="16">
        <f t="shared" si="14"/>
        <v>0</v>
      </c>
      <c r="T73" s="16">
        <f t="shared" si="14"/>
        <v>0</v>
      </c>
      <c r="U73" s="16">
        <f t="shared" si="14"/>
        <v>0</v>
      </c>
      <c r="V73" s="16">
        <f t="shared" si="14"/>
        <v>0</v>
      </c>
      <c r="W73" s="16">
        <f t="shared" si="14"/>
        <v>0</v>
      </c>
      <c r="X73" s="16">
        <f t="shared" si="14"/>
        <v>0</v>
      </c>
      <c r="Y73" s="16">
        <f t="shared" si="14"/>
        <v>0</v>
      </c>
      <c r="Z73" s="16">
        <f t="shared" si="14"/>
        <v>0</v>
      </c>
      <c r="AA73" s="16">
        <f t="shared" si="14"/>
        <v>0</v>
      </c>
      <c r="AB73" s="16">
        <f t="shared" si="14"/>
        <v>0</v>
      </c>
      <c r="AC73" s="16">
        <f t="shared" si="14"/>
        <v>0</v>
      </c>
      <c r="AD73" s="16">
        <f t="shared" si="14"/>
        <v>0</v>
      </c>
      <c r="AE73" s="16">
        <f t="shared" si="14"/>
        <v>0</v>
      </c>
      <c r="AF73" s="16">
        <f t="shared" si="14"/>
        <v>0</v>
      </c>
      <c r="AG73" s="16">
        <f t="shared" si="14"/>
        <v>0</v>
      </c>
      <c r="AH73" s="16">
        <f t="shared" si="14"/>
        <v>0</v>
      </c>
      <c r="AI73" s="16">
        <f t="shared" si="14"/>
        <v>0</v>
      </c>
      <c r="AJ73" s="16">
        <f t="shared" si="14"/>
        <v>0</v>
      </c>
      <c r="AK73" s="16">
        <f t="shared" si="14"/>
        <v>0</v>
      </c>
      <c r="AL73" s="16">
        <f t="shared" si="14"/>
        <v>0</v>
      </c>
      <c r="AM73" s="16">
        <f t="shared" si="14"/>
        <v>0</v>
      </c>
      <c r="AN73" s="16">
        <f t="shared" si="14"/>
        <v>0</v>
      </c>
      <c r="AO73" s="16">
        <f t="shared" si="14"/>
        <v>0</v>
      </c>
      <c r="AP73" s="16">
        <f t="shared" si="14"/>
        <v>0</v>
      </c>
      <c r="AQ73" s="16">
        <f t="shared" si="14"/>
        <v>0</v>
      </c>
      <c r="AR73" s="16">
        <f t="shared" si="14"/>
        <v>0</v>
      </c>
    </row>
    <row r="74" spans="2:44" hidden="1">
      <c r="B74" s="7"/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2:44" hidden="1">
      <c r="B75" s="35" t="s">
        <v>85</v>
      </c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2:44" hidden="1">
      <c r="B76" s="21" t="s">
        <v>189</v>
      </c>
      <c r="C76" s="7"/>
      <c r="D76" s="16">
        <f>D40</f>
        <v>0</v>
      </c>
      <c r="E76" s="9">
        <f>D76*(1+'Pro Forma'!$K$27)</f>
        <v>0</v>
      </c>
      <c r="F76" s="9">
        <f>E76*(1+'Pro Forma'!$K$27)</f>
        <v>0</v>
      </c>
      <c r="G76" s="9">
        <f>F76*(1+'Pro Forma'!$K$27)</f>
        <v>0</v>
      </c>
      <c r="H76" s="9">
        <f>G76*(1+'Pro Forma'!$K$27)</f>
        <v>0</v>
      </c>
      <c r="I76" s="9">
        <f>H76*(1+'Pro Forma'!$K$27)</f>
        <v>0</v>
      </c>
      <c r="J76" s="9">
        <f>I76*(1+'Pro Forma'!$K$27)</f>
        <v>0</v>
      </c>
      <c r="K76" s="9">
        <f>J76*(1+'Pro Forma'!$K$27)</f>
        <v>0</v>
      </c>
      <c r="L76" s="9">
        <f>K76*(1+'Pro Forma'!$K$27)</f>
        <v>0</v>
      </c>
      <c r="M76" s="9">
        <f>L76*(1+'Pro Forma'!$K$27)</f>
        <v>0</v>
      </c>
      <c r="N76" s="9">
        <f>M76*(1+'Pro Forma'!$K$27)</f>
        <v>0</v>
      </c>
      <c r="O76" s="9">
        <f>N76*(1+'Pro Forma'!$K$27)</f>
        <v>0</v>
      </c>
      <c r="P76" s="9">
        <f>O76*(1+'Pro Forma'!$K$27)</f>
        <v>0</v>
      </c>
      <c r="Q76" s="9">
        <f>P76*(1+'Pro Forma'!$K$27)</f>
        <v>0</v>
      </c>
      <c r="R76" s="9">
        <f>Q76*(1+'Pro Forma'!$K$27)</f>
        <v>0</v>
      </c>
      <c r="S76" s="9">
        <f>R76*(1+'Pro Forma'!$K$27)</f>
        <v>0</v>
      </c>
      <c r="T76" s="9">
        <f>S76*(1+'Pro Forma'!$K$27)</f>
        <v>0</v>
      </c>
      <c r="U76" s="9">
        <f>T76*(1+'Pro Forma'!$K$27)</f>
        <v>0</v>
      </c>
      <c r="V76" s="9">
        <f>U76*(1+'Pro Forma'!$K$27)</f>
        <v>0</v>
      </c>
      <c r="W76" s="9">
        <f>V76*(1+'Pro Forma'!$K$27)</f>
        <v>0</v>
      </c>
      <c r="X76" s="9">
        <f>W76*(1+'Pro Forma'!$K$27)</f>
        <v>0</v>
      </c>
      <c r="Y76" s="9">
        <f>X76*(1+'Pro Forma'!$K$27)</f>
        <v>0</v>
      </c>
      <c r="Z76" s="9">
        <f>Y76*(1+'Pro Forma'!$K$27)</f>
        <v>0</v>
      </c>
      <c r="AA76" s="9">
        <f>Z76*(1+'Pro Forma'!$K$27)</f>
        <v>0</v>
      </c>
      <c r="AB76" s="9">
        <f>AA76*(1+'Pro Forma'!$K$27)</f>
        <v>0</v>
      </c>
      <c r="AC76" s="9">
        <f>AB76*(1+'Pro Forma'!$K$27)</f>
        <v>0</v>
      </c>
      <c r="AD76" s="9">
        <f>AC76*(1+'Pro Forma'!$K$27)</f>
        <v>0</v>
      </c>
      <c r="AE76" s="9">
        <f>AD76*(1+'Pro Forma'!$K$27)</f>
        <v>0</v>
      </c>
      <c r="AF76" s="9">
        <f>AE76*(1+'Pro Forma'!$K$27)</f>
        <v>0</v>
      </c>
      <c r="AG76" s="9">
        <f>AF76*(1+'Pro Forma'!$K$27)</f>
        <v>0</v>
      </c>
      <c r="AH76" s="9">
        <f>AG76*(1+'Pro Forma'!$K$27)</f>
        <v>0</v>
      </c>
      <c r="AI76" s="9">
        <f>AH76*(1+'Pro Forma'!$K$27)</f>
        <v>0</v>
      </c>
      <c r="AJ76" s="9">
        <f>AI76*(1+'Pro Forma'!$K$27)</f>
        <v>0</v>
      </c>
      <c r="AK76" s="9">
        <f>AJ76*(1+'Pro Forma'!$K$27)</f>
        <v>0</v>
      </c>
      <c r="AL76" s="9">
        <f>AK76*(1+'Pro Forma'!$K$27)</f>
        <v>0</v>
      </c>
      <c r="AM76" s="9">
        <f>AL76*(1+'Pro Forma'!$K$27)</f>
        <v>0</v>
      </c>
      <c r="AN76" s="9">
        <f>AM76*(1+'Pro Forma'!$K$27)</f>
        <v>0</v>
      </c>
      <c r="AO76" s="9">
        <f>AN76*(1+'Pro Forma'!$K$27)</f>
        <v>0</v>
      </c>
      <c r="AP76" s="9">
        <f>AO76*(1+'Pro Forma'!$K$27)</f>
        <v>0</v>
      </c>
      <c r="AQ76" s="9">
        <f>AP76*(1+'Pro Forma'!$K$27)</f>
        <v>0</v>
      </c>
      <c r="AR76" s="9">
        <f>AQ76*(1+'Pro Forma'!$K$27)</f>
        <v>0</v>
      </c>
    </row>
    <row r="77" spans="2:44" hidden="1">
      <c r="B77" s="21" t="s">
        <v>230</v>
      </c>
      <c r="C77" s="7"/>
      <c r="D77" s="16">
        <f>D41</f>
        <v>0</v>
      </c>
      <c r="E77" s="9">
        <f>D77*(1+'Pro Forma'!$K$27)</f>
        <v>0</v>
      </c>
      <c r="F77" s="9">
        <f>E77*(1+'Pro Forma'!$K$27)</f>
        <v>0</v>
      </c>
      <c r="G77" s="9">
        <f>F77*(1+'Pro Forma'!$K$27)</f>
        <v>0</v>
      </c>
      <c r="H77" s="9">
        <f>G77*(1+'Pro Forma'!$K$27)</f>
        <v>0</v>
      </c>
      <c r="I77" s="9">
        <f>H77*(1+'Pro Forma'!$K$27)</f>
        <v>0</v>
      </c>
      <c r="J77" s="9">
        <f>I77*(1+'Pro Forma'!$K$27)</f>
        <v>0</v>
      </c>
      <c r="K77" s="9">
        <f>J77*(1+'Pro Forma'!$K$27)</f>
        <v>0</v>
      </c>
      <c r="L77" s="9">
        <f>K77*(1+'Pro Forma'!$K$27)</f>
        <v>0</v>
      </c>
      <c r="M77" s="9">
        <f>L77*(1+'Pro Forma'!$K$27)</f>
        <v>0</v>
      </c>
      <c r="N77" s="9">
        <f>M77*(1+'Pro Forma'!$K$27)</f>
        <v>0</v>
      </c>
      <c r="O77" s="9">
        <f>N77*(1+'Pro Forma'!$K$27)</f>
        <v>0</v>
      </c>
      <c r="P77" s="9">
        <f>O77*(1+'Pro Forma'!$K$27)</f>
        <v>0</v>
      </c>
      <c r="Q77" s="9">
        <f>P77*(1+'Pro Forma'!$K$27)</f>
        <v>0</v>
      </c>
      <c r="R77" s="9">
        <f>Q77*(1+'Pro Forma'!$K$27)</f>
        <v>0</v>
      </c>
      <c r="S77" s="9">
        <f>R77*(1+'Pro Forma'!$K$27)</f>
        <v>0</v>
      </c>
      <c r="T77" s="9">
        <f>S77*(1+'Pro Forma'!$K$27)</f>
        <v>0</v>
      </c>
      <c r="U77" s="9">
        <f>T77*(1+'Pro Forma'!$K$27)</f>
        <v>0</v>
      </c>
      <c r="V77" s="9">
        <f>U77*(1+'Pro Forma'!$K$27)</f>
        <v>0</v>
      </c>
      <c r="W77" s="9">
        <f>V77*(1+'Pro Forma'!$K$27)</f>
        <v>0</v>
      </c>
      <c r="X77" s="9">
        <f>W77*(1+'Pro Forma'!$K$27)</f>
        <v>0</v>
      </c>
      <c r="Y77" s="9">
        <f>X77*(1+'Pro Forma'!$K$27)</f>
        <v>0</v>
      </c>
      <c r="Z77" s="9">
        <f>Y77*(1+'Pro Forma'!$K$27)</f>
        <v>0</v>
      </c>
      <c r="AA77" s="9">
        <f>Z77*(1+'Pro Forma'!$K$27)</f>
        <v>0</v>
      </c>
      <c r="AB77" s="9">
        <f>AA77*(1+'Pro Forma'!$K$27)</f>
        <v>0</v>
      </c>
      <c r="AC77" s="9">
        <f>AB77*(1+'Pro Forma'!$K$27)</f>
        <v>0</v>
      </c>
      <c r="AD77" s="9">
        <f>AC77*(1+'Pro Forma'!$K$27)</f>
        <v>0</v>
      </c>
      <c r="AE77" s="9">
        <f>AD77*(1+'Pro Forma'!$K$27)</f>
        <v>0</v>
      </c>
      <c r="AF77" s="9">
        <f>AE77*(1+'Pro Forma'!$K$27)</f>
        <v>0</v>
      </c>
      <c r="AG77" s="9">
        <f>AF77*(1+'Pro Forma'!$K$27)</f>
        <v>0</v>
      </c>
      <c r="AH77" s="9">
        <f>AG77*(1+'Pro Forma'!$K$27)</f>
        <v>0</v>
      </c>
      <c r="AI77" s="9">
        <f>AH77*(1+'Pro Forma'!$K$27)</f>
        <v>0</v>
      </c>
      <c r="AJ77" s="9">
        <f>AI77*(1+'Pro Forma'!$K$27)</f>
        <v>0</v>
      </c>
      <c r="AK77" s="9">
        <f>AJ77*(1+'Pro Forma'!$K$27)</f>
        <v>0</v>
      </c>
      <c r="AL77" s="9">
        <f>AK77*(1+'Pro Forma'!$K$27)</f>
        <v>0</v>
      </c>
      <c r="AM77" s="9">
        <f>AL77*(1+'Pro Forma'!$K$27)</f>
        <v>0</v>
      </c>
      <c r="AN77" s="9">
        <f>AM77*(1+'Pro Forma'!$K$27)</f>
        <v>0</v>
      </c>
      <c r="AO77" s="9">
        <f>AN77*(1+'Pro Forma'!$K$27)</f>
        <v>0</v>
      </c>
      <c r="AP77" s="9">
        <f>AO77*(1+'Pro Forma'!$K$27)</f>
        <v>0</v>
      </c>
      <c r="AQ77" s="9">
        <f>AP77*(1+'Pro Forma'!$K$27)</f>
        <v>0</v>
      </c>
      <c r="AR77" s="9">
        <f>AQ77*(1+'Pro Forma'!$K$27)</f>
        <v>0</v>
      </c>
    </row>
    <row r="78" spans="2:44" hidden="1">
      <c r="B78" s="21" t="s">
        <v>162</v>
      </c>
      <c r="C78" s="7"/>
      <c r="D78" s="16">
        <f>D42+D43</f>
        <v>0</v>
      </c>
      <c r="E78" s="9">
        <f>D78*(1+'Pro Forma'!$K$27)</f>
        <v>0</v>
      </c>
      <c r="F78" s="9">
        <f>E78*(1+'Pro Forma'!$K$27)</f>
        <v>0</v>
      </c>
      <c r="G78" s="9">
        <f>F78*(1+'Pro Forma'!$K$27)</f>
        <v>0</v>
      </c>
      <c r="H78" s="9">
        <f>G78*(1+'Pro Forma'!$K$27)</f>
        <v>0</v>
      </c>
      <c r="I78" s="9">
        <f>H78*(1+'Pro Forma'!$K$27)</f>
        <v>0</v>
      </c>
      <c r="J78" s="9">
        <f>I78*(1+'Pro Forma'!$K$27)</f>
        <v>0</v>
      </c>
      <c r="K78" s="9">
        <f>J78*(1+'Pro Forma'!$K$27)</f>
        <v>0</v>
      </c>
      <c r="L78" s="9">
        <f>K78*(1+'Pro Forma'!$K$27)</f>
        <v>0</v>
      </c>
      <c r="M78" s="9">
        <f>L78*(1+'Pro Forma'!$K$27)</f>
        <v>0</v>
      </c>
      <c r="N78" s="9">
        <f>M78*(1+'Pro Forma'!$K$27)</f>
        <v>0</v>
      </c>
      <c r="O78" s="9">
        <f>N78*(1+'Pro Forma'!$K$27)</f>
        <v>0</v>
      </c>
      <c r="P78" s="9">
        <f>O78*(1+'Pro Forma'!$K$27)</f>
        <v>0</v>
      </c>
      <c r="Q78" s="9">
        <f>P78*(1+'Pro Forma'!$K$27)</f>
        <v>0</v>
      </c>
      <c r="R78" s="9">
        <f>Q78*(1+'Pro Forma'!$K$27)</f>
        <v>0</v>
      </c>
      <c r="S78" s="9">
        <f>R78*(1+'Pro Forma'!$K$27)</f>
        <v>0</v>
      </c>
      <c r="T78" s="9">
        <f>S78*(1+'Pro Forma'!$K$27)</f>
        <v>0</v>
      </c>
      <c r="U78" s="9">
        <f>T78*(1+'Pro Forma'!$K$27)</f>
        <v>0</v>
      </c>
      <c r="V78" s="9">
        <f>U78*(1+'Pro Forma'!$K$27)</f>
        <v>0</v>
      </c>
      <c r="W78" s="9">
        <f>V78*(1+'Pro Forma'!$K$27)</f>
        <v>0</v>
      </c>
      <c r="X78" s="9">
        <f>W78*(1+'Pro Forma'!$K$27)</f>
        <v>0</v>
      </c>
      <c r="Y78" s="9">
        <f>X78*(1+'Pro Forma'!$K$27)</f>
        <v>0</v>
      </c>
      <c r="Z78" s="9">
        <f>Y78*(1+'Pro Forma'!$K$27)</f>
        <v>0</v>
      </c>
      <c r="AA78" s="9">
        <f>Z78*(1+'Pro Forma'!$K$27)</f>
        <v>0</v>
      </c>
      <c r="AB78" s="9">
        <f>AA78*(1+'Pro Forma'!$K$27)</f>
        <v>0</v>
      </c>
      <c r="AC78" s="9">
        <f>AB78*(1+'Pro Forma'!$K$27)</f>
        <v>0</v>
      </c>
      <c r="AD78" s="9">
        <f>AC78*(1+'Pro Forma'!$K$27)</f>
        <v>0</v>
      </c>
      <c r="AE78" s="9">
        <f>AD78*(1+'Pro Forma'!$K$27)</f>
        <v>0</v>
      </c>
      <c r="AF78" s="9">
        <f>AE78*(1+'Pro Forma'!$K$27)</f>
        <v>0</v>
      </c>
      <c r="AG78" s="9">
        <f>AF78*(1+'Pro Forma'!$K$27)</f>
        <v>0</v>
      </c>
      <c r="AH78" s="9">
        <f>AG78*(1+'Pro Forma'!$K$27)</f>
        <v>0</v>
      </c>
      <c r="AI78" s="9">
        <f>AH78*(1+'Pro Forma'!$K$27)</f>
        <v>0</v>
      </c>
      <c r="AJ78" s="9">
        <f>AI78*(1+'Pro Forma'!$K$27)</f>
        <v>0</v>
      </c>
      <c r="AK78" s="9">
        <f>AJ78*(1+'Pro Forma'!$K$27)</f>
        <v>0</v>
      </c>
      <c r="AL78" s="9">
        <f>AK78*(1+'Pro Forma'!$K$27)</f>
        <v>0</v>
      </c>
      <c r="AM78" s="9">
        <f>AL78*(1+'Pro Forma'!$K$27)</f>
        <v>0</v>
      </c>
      <c r="AN78" s="9">
        <f>AM78*(1+'Pro Forma'!$K$27)</f>
        <v>0</v>
      </c>
      <c r="AO78" s="9">
        <f>AN78*(1+'Pro Forma'!$K$27)</f>
        <v>0</v>
      </c>
      <c r="AP78" s="9">
        <f>AO78*(1+'Pro Forma'!$K$27)</f>
        <v>0</v>
      </c>
      <c r="AQ78" s="9">
        <f>AP78*(1+'Pro Forma'!$K$27)</f>
        <v>0</v>
      </c>
      <c r="AR78" s="9">
        <f>AQ78*(1+'Pro Forma'!$K$27)</f>
        <v>0</v>
      </c>
    </row>
    <row r="79" spans="2:44" hidden="1">
      <c r="B79" s="21" t="s">
        <v>163</v>
      </c>
      <c r="C79" s="7"/>
      <c r="D79" s="9">
        <f>D44+D45</f>
        <v>0</v>
      </c>
      <c r="E79" s="9">
        <f>D79*(1+'Pro Forma'!$K$27)</f>
        <v>0</v>
      </c>
      <c r="F79" s="9">
        <f>E79*(1+'Pro Forma'!$K$27)</f>
        <v>0</v>
      </c>
      <c r="G79" s="9">
        <f>F79*(1+'Pro Forma'!$K$27)</f>
        <v>0</v>
      </c>
      <c r="H79" s="9">
        <f>G79*(1+'Pro Forma'!$K$27)</f>
        <v>0</v>
      </c>
      <c r="I79" s="9">
        <f>H79*(1+'Pro Forma'!$K$27)</f>
        <v>0</v>
      </c>
      <c r="J79" s="9">
        <f>I79*(1+'Pro Forma'!$K$27)</f>
        <v>0</v>
      </c>
      <c r="K79" s="9">
        <f>J79*(1+'Pro Forma'!$K$27)</f>
        <v>0</v>
      </c>
      <c r="L79" s="9">
        <f>K79*(1+'Pro Forma'!$K$27)</f>
        <v>0</v>
      </c>
      <c r="M79" s="9">
        <f>L79*(1+'Pro Forma'!$K$27)</f>
        <v>0</v>
      </c>
      <c r="N79" s="9">
        <f>M79*(1+'Pro Forma'!$K$27)</f>
        <v>0</v>
      </c>
      <c r="O79" s="9">
        <f>N79*(1+'Pro Forma'!$K$27)</f>
        <v>0</v>
      </c>
      <c r="P79" s="9">
        <f>O79*(1+'Pro Forma'!$K$27)</f>
        <v>0</v>
      </c>
      <c r="Q79" s="9">
        <f>P79*(1+'Pro Forma'!$K$27)</f>
        <v>0</v>
      </c>
      <c r="R79" s="9">
        <f>Q79*(1+'Pro Forma'!$K$27)</f>
        <v>0</v>
      </c>
      <c r="S79" s="9">
        <f>R79*(1+'Pro Forma'!$K$27)</f>
        <v>0</v>
      </c>
      <c r="T79" s="9">
        <f>S79*(1+'Pro Forma'!$K$27)</f>
        <v>0</v>
      </c>
      <c r="U79" s="9">
        <f>T79*(1+'Pro Forma'!$K$27)</f>
        <v>0</v>
      </c>
      <c r="V79" s="9">
        <f>U79*(1+'Pro Forma'!$K$27)</f>
        <v>0</v>
      </c>
      <c r="W79" s="9">
        <f>V79*(1+'Pro Forma'!$K$27)</f>
        <v>0</v>
      </c>
      <c r="X79" s="9">
        <f>W79*(1+'Pro Forma'!$K$27)</f>
        <v>0</v>
      </c>
      <c r="Y79" s="9">
        <f>X79*(1+'Pro Forma'!$K$27)</f>
        <v>0</v>
      </c>
      <c r="Z79" s="9">
        <f>Y79*(1+'Pro Forma'!$K$27)</f>
        <v>0</v>
      </c>
      <c r="AA79" s="9">
        <f>Z79*(1+'Pro Forma'!$K$27)</f>
        <v>0</v>
      </c>
      <c r="AB79" s="9">
        <f>AA79*(1+'Pro Forma'!$K$27)</f>
        <v>0</v>
      </c>
      <c r="AC79" s="9">
        <f>AB79*(1+'Pro Forma'!$K$27)</f>
        <v>0</v>
      </c>
      <c r="AD79" s="9">
        <f>AC79*(1+'Pro Forma'!$K$27)</f>
        <v>0</v>
      </c>
      <c r="AE79" s="9">
        <f>AD79*(1+'Pro Forma'!$K$27)</f>
        <v>0</v>
      </c>
      <c r="AF79" s="9">
        <f>AE79*(1+'Pro Forma'!$K$27)</f>
        <v>0</v>
      </c>
      <c r="AG79" s="9">
        <f>AF79*(1+'Pro Forma'!$K$27)</f>
        <v>0</v>
      </c>
      <c r="AH79" s="9">
        <f>AG79*(1+'Pro Forma'!$K$27)</f>
        <v>0</v>
      </c>
      <c r="AI79" s="9">
        <f>AH79*(1+'Pro Forma'!$K$27)</f>
        <v>0</v>
      </c>
      <c r="AJ79" s="9">
        <f>AI79*(1+'Pro Forma'!$K$27)</f>
        <v>0</v>
      </c>
      <c r="AK79" s="9">
        <f>AJ79*(1+'Pro Forma'!$K$27)</f>
        <v>0</v>
      </c>
      <c r="AL79" s="9">
        <f>AK79*(1+'Pro Forma'!$K$27)</f>
        <v>0</v>
      </c>
      <c r="AM79" s="9">
        <f>AL79*(1+'Pro Forma'!$K$27)</f>
        <v>0</v>
      </c>
      <c r="AN79" s="9">
        <f>AM79*(1+'Pro Forma'!$K$27)</f>
        <v>0</v>
      </c>
      <c r="AO79" s="9">
        <f>AN79*(1+'Pro Forma'!$K$27)</f>
        <v>0</v>
      </c>
      <c r="AP79" s="9">
        <f>AO79*(1+'Pro Forma'!$K$27)</f>
        <v>0</v>
      </c>
      <c r="AQ79" s="9">
        <f>AP79*(1+'Pro Forma'!$K$27)</f>
        <v>0</v>
      </c>
      <c r="AR79" s="9">
        <f>AQ79*(1+'Pro Forma'!$K$27)</f>
        <v>0</v>
      </c>
    </row>
    <row r="80" spans="2:44" hidden="1">
      <c r="B80" s="21" t="s">
        <v>164</v>
      </c>
      <c r="C80" s="7"/>
      <c r="D80" s="9">
        <f>D46+D47</f>
        <v>0</v>
      </c>
      <c r="E80" s="9">
        <f>D80*(1+'Pro Forma'!$K$27)</f>
        <v>0</v>
      </c>
      <c r="F80" s="9">
        <f>E80*(1+'Pro Forma'!$K$27)</f>
        <v>0</v>
      </c>
      <c r="G80" s="9">
        <f>F80*(1+'Pro Forma'!$K$27)</f>
        <v>0</v>
      </c>
      <c r="H80" s="9">
        <f>G80*(1+'Pro Forma'!$K$27)</f>
        <v>0</v>
      </c>
      <c r="I80" s="9">
        <f>H80*(1+'Pro Forma'!$K$27)</f>
        <v>0</v>
      </c>
      <c r="J80" s="9">
        <f>I80*(1+'Pro Forma'!$K$27)</f>
        <v>0</v>
      </c>
      <c r="K80" s="9">
        <f>J80*(1+'Pro Forma'!$K$27)</f>
        <v>0</v>
      </c>
      <c r="L80" s="9">
        <f>K80*(1+'Pro Forma'!$K$27)</f>
        <v>0</v>
      </c>
      <c r="M80" s="9">
        <f>L80*(1+'Pro Forma'!$K$27)</f>
        <v>0</v>
      </c>
      <c r="N80" s="9">
        <f>M80*(1+'Pro Forma'!$K$27)</f>
        <v>0</v>
      </c>
      <c r="O80" s="9">
        <f>N80*(1+'Pro Forma'!$K$27)</f>
        <v>0</v>
      </c>
      <c r="P80" s="9">
        <f>O80*(1+'Pro Forma'!$K$27)</f>
        <v>0</v>
      </c>
      <c r="Q80" s="9">
        <f>P80*(1+'Pro Forma'!$K$27)</f>
        <v>0</v>
      </c>
      <c r="R80" s="9">
        <f>Q80*(1+'Pro Forma'!$K$27)</f>
        <v>0</v>
      </c>
      <c r="S80" s="9">
        <f>R80*(1+'Pro Forma'!$K$27)</f>
        <v>0</v>
      </c>
      <c r="T80" s="9">
        <f>S80*(1+'Pro Forma'!$K$27)</f>
        <v>0</v>
      </c>
      <c r="U80" s="9">
        <f>T80*(1+'Pro Forma'!$K$27)</f>
        <v>0</v>
      </c>
      <c r="V80" s="9">
        <f>U80*(1+'Pro Forma'!$K$27)</f>
        <v>0</v>
      </c>
      <c r="W80" s="9">
        <f>V80*(1+'Pro Forma'!$K$27)</f>
        <v>0</v>
      </c>
      <c r="X80" s="9">
        <f>W80*(1+'Pro Forma'!$K$27)</f>
        <v>0</v>
      </c>
      <c r="Y80" s="9">
        <f>X80*(1+'Pro Forma'!$K$27)</f>
        <v>0</v>
      </c>
      <c r="Z80" s="9">
        <f>Y80*(1+'Pro Forma'!$K$27)</f>
        <v>0</v>
      </c>
      <c r="AA80" s="9">
        <f>Z80*(1+'Pro Forma'!$K$27)</f>
        <v>0</v>
      </c>
      <c r="AB80" s="9">
        <f>AA80*(1+'Pro Forma'!$K$27)</f>
        <v>0</v>
      </c>
      <c r="AC80" s="9">
        <f>AB80*(1+'Pro Forma'!$K$27)</f>
        <v>0</v>
      </c>
      <c r="AD80" s="9">
        <f>AC80*(1+'Pro Forma'!$K$27)</f>
        <v>0</v>
      </c>
      <c r="AE80" s="9">
        <f>AD80*(1+'Pro Forma'!$K$27)</f>
        <v>0</v>
      </c>
      <c r="AF80" s="9">
        <f>AE80*(1+'Pro Forma'!$K$27)</f>
        <v>0</v>
      </c>
      <c r="AG80" s="9">
        <f>AF80*(1+'Pro Forma'!$K$27)</f>
        <v>0</v>
      </c>
      <c r="AH80" s="9">
        <f>AG80*(1+'Pro Forma'!$K$27)</f>
        <v>0</v>
      </c>
      <c r="AI80" s="9">
        <f>AH80*(1+'Pro Forma'!$K$27)</f>
        <v>0</v>
      </c>
      <c r="AJ80" s="9">
        <f>AI80*(1+'Pro Forma'!$K$27)</f>
        <v>0</v>
      </c>
      <c r="AK80" s="9">
        <f>AJ80*(1+'Pro Forma'!$K$27)</f>
        <v>0</v>
      </c>
      <c r="AL80" s="9">
        <f>AK80*(1+'Pro Forma'!$K$27)</f>
        <v>0</v>
      </c>
      <c r="AM80" s="9">
        <f>AL80*(1+'Pro Forma'!$K$27)</f>
        <v>0</v>
      </c>
      <c r="AN80" s="9">
        <f>AM80*(1+'Pro Forma'!$K$27)</f>
        <v>0</v>
      </c>
      <c r="AO80" s="9">
        <f>AN80*(1+'Pro Forma'!$K$27)</f>
        <v>0</v>
      </c>
      <c r="AP80" s="9">
        <f>AO80*(1+'Pro Forma'!$K$27)</f>
        <v>0</v>
      </c>
      <c r="AQ80" s="9">
        <f>AP80*(1+'Pro Forma'!$K$27)</f>
        <v>0</v>
      </c>
      <c r="AR80" s="9">
        <f>AQ80*(1+'Pro Forma'!$K$27)</f>
        <v>0</v>
      </c>
    </row>
    <row r="81" spans="2:44" hidden="1">
      <c r="B81" s="21" t="s">
        <v>228</v>
      </c>
      <c r="C81" s="7"/>
      <c r="D81" s="9">
        <f>D48</f>
        <v>0</v>
      </c>
      <c r="E81" s="9">
        <f>D81*(1+'Pro Forma'!$K$27)</f>
        <v>0</v>
      </c>
      <c r="F81" s="9">
        <f>E81*(1+'Pro Forma'!$K$27)</f>
        <v>0</v>
      </c>
      <c r="G81" s="9">
        <f>F81*(1+'Pro Forma'!$K$27)</f>
        <v>0</v>
      </c>
      <c r="H81" s="9">
        <f>G81*(1+'Pro Forma'!$K$27)</f>
        <v>0</v>
      </c>
      <c r="I81" s="9">
        <f>H81*(1+'Pro Forma'!$K$27)</f>
        <v>0</v>
      </c>
      <c r="J81" s="9">
        <f>I81*(1+'Pro Forma'!$K$27)</f>
        <v>0</v>
      </c>
      <c r="K81" s="9">
        <f>J81*(1+'Pro Forma'!$K$27)</f>
        <v>0</v>
      </c>
      <c r="L81" s="9">
        <f>K81*(1+'Pro Forma'!$K$27)</f>
        <v>0</v>
      </c>
      <c r="M81" s="9">
        <f>L81*(1+'Pro Forma'!$K$27)</f>
        <v>0</v>
      </c>
      <c r="N81" s="9">
        <f>M81*(1+'Pro Forma'!$K$27)</f>
        <v>0</v>
      </c>
      <c r="O81" s="9">
        <f>N81*(1+'Pro Forma'!$K$27)</f>
        <v>0</v>
      </c>
      <c r="P81" s="9">
        <f>O81*(1+'Pro Forma'!$K$27)</f>
        <v>0</v>
      </c>
      <c r="Q81" s="9">
        <f>P81*(1+'Pro Forma'!$K$27)</f>
        <v>0</v>
      </c>
      <c r="R81" s="9">
        <f>Q81*(1+'Pro Forma'!$K$27)</f>
        <v>0</v>
      </c>
      <c r="S81" s="9">
        <f>R81*(1+'Pro Forma'!$K$27)</f>
        <v>0</v>
      </c>
      <c r="T81" s="9">
        <f>S81*(1+'Pro Forma'!$K$27)</f>
        <v>0</v>
      </c>
      <c r="U81" s="9">
        <f>T81*(1+'Pro Forma'!$K$27)</f>
        <v>0</v>
      </c>
      <c r="V81" s="9">
        <f>U81*(1+'Pro Forma'!$K$27)</f>
        <v>0</v>
      </c>
      <c r="W81" s="9">
        <f>V81*(1+'Pro Forma'!$K$27)</f>
        <v>0</v>
      </c>
      <c r="X81" s="9">
        <f>W81*(1+'Pro Forma'!$K$27)</f>
        <v>0</v>
      </c>
      <c r="Y81" s="9">
        <f>X81*(1+'Pro Forma'!$K$27)</f>
        <v>0</v>
      </c>
      <c r="Z81" s="9">
        <f>Y81*(1+'Pro Forma'!$K$27)</f>
        <v>0</v>
      </c>
      <c r="AA81" s="9">
        <f>Z81*(1+'Pro Forma'!$K$27)</f>
        <v>0</v>
      </c>
      <c r="AB81" s="9">
        <f>AA81*(1+'Pro Forma'!$K$27)</f>
        <v>0</v>
      </c>
      <c r="AC81" s="9">
        <f>AB81*(1+'Pro Forma'!$K$27)</f>
        <v>0</v>
      </c>
      <c r="AD81" s="9">
        <f>AC81*(1+'Pro Forma'!$K$27)</f>
        <v>0</v>
      </c>
      <c r="AE81" s="9">
        <f>AD81*(1+'Pro Forma'!$K$27)</f>
        <v>0</v>
      </c>
      <c r="AF81" s="9">
        <f>AE81*(1+'Pro Forma'!$K$27)</f>
        <v>0</v>
      </c>
      <c r="AG81" s="9">
        <f>AF81*(1+'Pro Forma'!$K$27)</f>
        <v>0</v>
      </c>
      <c r="AH81" s="9">
        <f>AG81*(1+'Pro Forma'!$K$27)</f>
        <v>0</v>
      </c>
      <c r="AI81" s="9">
        <f>AH81*(1+'Pro Forma'!$K$27)</f>
        <v>0</v>
      </c>
      <c r="AJ81" s="9">
        <f>AI81*(1+'Pro Forma'!$K$27)</f>
        <v>0</v>
      </c>
      <c r="AK81" s="9">
        <f>AJ81*(1+'Pro Forma'!$K$27)</f>
        <v>0</v>
      </c>
      <c r="AL81" s="9">
        <f>AK81*(1+'Pro Forma'!$K$27)</f>
        <v>0</v>
      </c>
      <c r="AM81" s="9">
        <f>AL81*(1+'Pro Forma'!$K$27)</f>
        <v>0</v>
      </c>
      <c r="AN81" s="9">
        <f>AM81*(1+'Pro Forma'!$K$27)</f>
        <v>0</v>
      </c>
      <c r="AO81" s="9">
        <f>AN81*(1+'Pro Forma'!$K$27)</f>
        <v>0</v>
      </c>
      <c r="AP81" s="9">
        <f>AO81*(1+'Pro Forma'!$K$27)</f>
        <v>0</v>
      </c>
      <c r="AQ81" s="9">
        <f>AP81*(1+'Pro Forma'!$K$27)</f>
        <v>0</v>
      </c>
      <c r="AR81" s="9">
        <f>AQ81*(1+'Pro Forma'!$K$27)</f>
        <v>0</v>
      </c>
    </row>
    <row r="82" spans="2:44" hidden="1">
      <c r="B82" s="21" t="s">
        <v>165</v>
      </c>
      <c r="C82" s="7"/>
      <c r="D82" s="9">
        <f>D49</f>
        <v>0</v>
      </c>
      <c r="E82" s="9">
        <f>D82*(1+'Pro Forma'!$K$27)</f>
        <v>0</v>
      </c>
      <c r="F82" s="9">
        <f>E82*(1+'Pro Forma'!$K$27)</f>
        <v>0</v>
      </c>
      <c r="G82" s="9">
        <f>F82*(1+'Pro Forma'!$K$27)</f>
        <v>0</v>
      </c>
      <c r="H82" s="9">
        <f>G82*(1+'Pro Forma'!$K$27)</f>
        <v>0</v>
      </c>
      <c r="I82" s="9">
        <f>H82*(1+'Pro Forma'!$K$27)</f>
        <v>0</v>
      </c>
      <c r="J82" s="9">
        <f>I82*(1+'Pro Forma'!$K$27)</f>
        <v>0</v>
      </c>
      <c r="K82" s="9">
        <f>J82*(1+'Pro Forma'!$K$27)</f>
        <v>0</v>
      </c>
      <c r="L82" s="9">
        <f>K82*(1+'Pro Forma'!$K$27)</f>
        <v>0</v>
      </c>
      <c r="M82" s="9">
        <f>L82*(1+'Pro Forma'!$K$27)</f>
        <v>0</v>
      </c>
      <c r="N82" s="9">
        <f>M82*(1+'Pro Forma'!$K$27)</f>
        <v>0</v>
      </c>
      <c r="O82" s="9">
        <f>N82*(1+'Pro Forma'!$K$27)</f>
        <v>0</v>
      </c>
      <c r="P82" s="9">
        <f>O82*(1+'Pro Forma'!$K$27)</f>
        <v>0</v>
      </c>
      <c r="Q82" s="9">
        <f>P82*(1+'Pro Forma'!$K$27)</f>
        <v>0</v>
      </c>
      <c r="R82" s="9">
        <f>Q82*(1+'Pro Forma'!$K$27)</f>
        <v>0</v>
      </c>
      <c r="S82" s="9">
        <f>R82*(1+'Pro Forma'!$K$27)</f>
        <v>0</v>
      </c>
      <c r="T82" s="9">
        <f>S82*(1+'Pro Forma'!$K$27)</f>
        <v>0</v>
      </c>
      <c r="U82" s="9">
        <f>T82*(1+'Pro Forma'!$K$27)</f>
        <v>0</v>
      </c>
      <c r="V82" s="9">
        <f>U82*(1+'Pro Forma'!$K$27)</f>
        <v>0</v>
      </c>
      <c r="W82" s="9">
        <f>V82*(1+'Pro Forma'!$K$27)</f>
        <v>0</v>
      </c>
      <c r="X82" s="9">
        <f>W82*(1+'Pro Forma'!$K$27)</f>
        <v>0</v>
      </c>
      <c r="Y82" s="9">
        <f>X82*(1+'Pro Forma'!$K$27)</f>
        <v>0</v>
      </c>
      <c r="Z82" s="9">
        <f>Y82*(1+'Pro Forma'!$K$27)</f>
        <v>0</v>
      </c>
      <c r="AA82" s="9">
        <f>Z82*(1+'Pro Forma'!$K$27)</f>
        <v>0</v>
      </c>
      <c r="AB82" s="9">
        <f>AA82*(1+'Pro Forma'!$K$27)</f>
        <v>0</v>
      </c>
      <c r="AC82" s="9">
        <f>AB82*(1+'Pro Forma'!$K$27)</f>
        <v>0</v>
      </c>
      <c r="AD82" s="9">
        <f>AC82*(1+'Pro Forma'!$K$27)</f>
        <v>0</v>
      </c>
      <c r="AE82" s="9">
        <f>AD82*(1+'Pro Forma'!$K$27)</f>
        <v>0</v>
      </c>
      <c r="AF82" s="9">
        <f>AE82*(1+'Pro Forma'!$K$27)</f>
        <v>0</v>
      </c>
      <c r="AG82" s="9">
        <f>AF82*(1+'Pro Forma'!$K$27)</f>
        <v>0</v>
      </c>
      <c r="AH82" s="9">
        <f>AG82*(1+'Pro Forma'!$K$27)</f>
        <v>0</v>
      </c>
      <c r="AI82" s="9">
        <f>AH82*(1+'Pro Forma'!$K$27)</f>
        <v>0</v>
      </c>
      <c r="AJ82" s="9">
        <f>AI82*(1+'Pro Forma'!$K$27)</f>
        <v>0</v>
      </c>
      <c r="AK82" s="9">
        <f>AJ82*(1+'Pro Forma'!$K$27)</f>
        <v>0</v>
      </c>
      <c r="AL82" s="9">
        <f>AK82*(1+'Pro Forma'!$K$27)</f>
        <v>0</v>
      </c>
      <c r="AM82" s="9">
        <f>AL82*(1+'Pro Forma'!$K$27)</f>
        <v>0</v>
      </c>
      <c r="AN82" s="9">
        <f>AM82*(1+'Pro Forma'!$K$27)</f>
        <v>0</v>
      </c>
      <c r="AO82" s="9">
        <f>AN82*(1+'Pro Forma'!$K$27)</f>
        <v>0</v>
      </c>
      <c r="AP82" s="9">
        <f>AO82*(1+'Pro Forma'!$K$27)</f>
        <v>0</v>
      </c>
      <c r="AQ82" s="9">
        <f>AP82*(1+'Pro Forma'!$K$27)</f>
        <v>0</v>
      </c>
      <c r="AR82" s="9">
        <f>AQ82*(1+'Pro Forma'!$K$27)</f>
        <v>0</v>
      </c>
    </row>
    <row r="83" spans="2:44" hidden="1">
      <c r="B83" s="36" t="s">
        <v>166</v>
      </c>
      <c r="C83" s="120"/>
      <c r="D83" s="37">
        <f>D50</f>
        <v>0</v>
      </c>
      <c r="E83" s="37">
        <f>D83*(1+'Pro Forma'!$K$27)</f>
        <v>0</v>
      </c>
      <c r="F83" s="37">
        <f>E83*(1+'Pro Forma'!$K$27)</f>
        <v>0</v>
      </c>
      <c r="G83" s="37">
        <f>F83*(1+'Pro Forma'!$K$27)</f>
        <v>0</v>
      </c>
      <c r="H83" s="37">
        <f>G83*(1+'Pro Forma'!$K$27)</f>
        <v>0</v>
      </c>
      <c r="I83" s="37">
        <f>H83*(1+'Pro Forma'!$K$27)</f>
        <v>0</v>
      </c>
      <c r="J83" s="37">
        <f>I83*(1+'Pro Forma'!$K$27)</f>
        <v>0</v>
      </c>
      <c r="K83" s="37">
        <f>J83*(1+'Pro Forma'!$K$27)</f>
        <v>0</v>
      </c>
      <c r="L83" s="37">
        <f>K83*(1+'Pro Forma'!$K$27)</f>
        <v>0</v>
      </c>
      <c r="M83" s="37">
        <f>L83*(1+'Pro Forma'!$K$27)</f>
        <v>0</v>
      </c>
      <c r="N83" s="37">
        <f>M83*(1+'Pro Forma'!$K$27)</f>
        <v>0</v>
      </c>
      <c r="O83" s="37">
        <f>N83*(1+'Pro Forma'!$K$27)</f>
        <v>0</v>
      </c>
      <c r="P83" s="37">
        <f>O83*(1+'Pro Forma'!$K$27)</f>
        <v>0</v>
      </c>
      <c r="Q83" s="37">
        <f>P83*(1+'Pro Forma'!$K$27)</f>
        <v>0</v>
      </c>
      <c r="R83" s="37">
        <f>Q83*(1+'Pro Forma'!$K$27)</f>
        <v>0</v>
      </c>
      <c r="S83" s="37">
        <f>R83*(1+'Pro Forma'!$K$27)</f>
        <v>0</v>
      </c>
      <c r="T83" s="37">
        <f>S83*(1+'Pro Forma'!$K$27)</f>
        <v>0</v>
      </c>
      <c r="U83" s="37">
        <f>T83*(1+'Pro Forma'!$K$27)</f>
        <v>0</v>
      </c>
      <c r="V83" s="37">
        <f>U83*(1+'Pro Forma'!$K$27)</f>
        <v>0</v>
      </c>
      <c r="W83" s="37">
        <f>V83*(1+'Pro Forma'!$K$27)</f>
        <v>0</v>
      </c>
      <c r="X83" s="37">
        <f>W83*(1+'Pro Forma'!$K$27)</f>
        <v>0</v>
      </c>
      <c r="Y83" s="37">
        <f>X83*(1+'Pro Forma'!$K$27)</f>
        <v>0</v>
      </c>
      <c r="Z83" s="37">
        <f>Y83*(1+'Pro Forma'!$K$27)</f>
        <v>0</v>
      </c>
      <c r="AA83" s="37">
        <f>Z83*(1+'Pro Forma'!$K$27)</f>
        <v>0</v>
      </c>
      <c r="AB83" s="37">
        <f>AA83*(1+'Pro Forma'!$K$27)</f>
        <v>0</v>
      </c>
      <c r="AC83" s="37">
        <f>AB83*(1+'Pro Forma'!$K$27)</f>
        <v>0</v>
      </c>
      <c r="AD83" s="37">
        <f>AC83*(1+'Pro Forma'!$K$27)</f>
        <v>0</v>
      </c>
      <c r="AE83" s="37">
        <f>AD83*(1+'Pro Forma'!$K$27)</f>
        <v>0</v>
      </c>
      <c r="AF83" s="37">
        <f>AE83*(1+'Pro Forma'!$K$27)</f>
        <v>0</v>
      </c>
      <c r="AG83" s="37">
        <f>AF83*(1+'Pro Forma'!$K$27)</f>
        <v>0</v>
      </c>
      <c r="AH83" s="37">
        <f>AG83*(1+'Pro Forma'!$K$27)</f>
        <v>0</v>
      </c>
      <c r="AI83" s="37">
        <f>AH83*(1+'Pro Forma'!$K$27)</f>
        <v>0</v>
      </c>
      <c r="AJ83" s="37">
        <f>AI83*(1+'Pro Forma'!$K$27)</f>
        <v>0</v>
      </c>
      <c r="AK83" s="37">
        <f>AJ83*(1+'Pro Forma'!$K$27)</f>
        <v>0</v>
      </c>
      <c r="AL83" s="37">
        <f>AK83*(1+'Pro Forma'!$K$27)</f>
        <v>0</v>
      </c>
      <c r="AM83" s="37">
        <f>AL83*(1+'Pro Forma'!$K$27)</f>
        <v>0</v>
      </c>
      <c r="AN83" s="37">
        <f>AM83*(1+'Pro Forma'!$K$27)</f>
        <v>0</v>
      </c>
      <c r="AO83" s="37">
        <f>AN83*(1+'Pro Forma'!$K$27)</f>
        <v>0</v>
      </c>
      <c r="AP83" s="37">
        <f>AO83*(1+'Pro Forma'!$K$27)</f>
        <v>0</v>
      </c>
      <c r="AQ83" s="37">
        <f>AP83*(1+'Pro Forma'!$K$27)</f>
        <v>0</v>
      </c>
      <c r="AR83" s="37">
        <f>AQ83*(1+'Pro Forma'!$K$27)</f>
        <v>0</v>
      </c>
    </row>
    <row r="84" spans="2:44" hidden="1">
      <c r="B84" s="21" t="s">
        <v>167</v>
      </c>
      <c r="C84" s="7"/>
      <c r="D84" s="9">
        <f>SUM(D76:D83)</f>
        <v>0</v>
      </c>
      <c r="E84" s="9">
        <f t="shared" ref="E84:AR84" si="15">SUM(E76:E83)</f>
        <v>0</v>
      </c>
      <c r="F84" s="9">
        <f t="shared" si="15"/>
        <v>0</v>
      </c>
      <c r="G84" s="9">
        <f t="shared" si="15"/>
        <v>0</v>
      </c>
      <c r="H84" s="9">
        <f t="shared" si="15"/>
        <v>0</v>
      </c>
      <c r="I84" s="9">
        <f t="shared" si="15"/>
        <v>0</v>
      </c>
      <c r="J84" s="9">
        <f t="shared" si="15"/>
        <v>0</v>
      </c>
      <c r="K84" s="9">
        <f t="shared" si="15"/>
        <v>0</v>
      </c>
      <c r="L84" s="9">
        <f t="shared" si="15"/>
        <v>0</v>
      </c>
      <c r="M84" s="9">
        <f t="shared" si="15"/>
        <v>0</v>
      </c>
      <c r="N84" s="9">
        <f t="shared" si="15"/>
        <v>0</v>
      </c>
      <c r="O84" s="9">
        <f t="shared" si="15"/>
        <v>0</v>
      </c>
      <c r="P84" s="9">
        <f t="shared" si="15"/>
        <v>0</v>
      </c>
      <c r="Q84" s="9">
        <f t="shared" si="15"/>
        <v>0</v>
      </c>
      <c r="R84" s="9">
        <f t="shared" si="15"/>
        <v>0</v>
      </c>
      <c r="S84" s="9">
        <f t="shared" si="15"/>
        <v>0</v>
      </c>
      <c r="T84" s="9">
        <f t="shared" si="15"/>
        <v>0</v>
      </c>
      <c r="U84" s="9">
        <f t="shared" si="15"/>
        <v>0</v>
      </c>
      <c r="V84" s="9">
        <f t="shared" si="15"/>
        <v>0</v>
      </c>
      <c r="W84" s="9">
        <f t="shared" si="15"/>
        <v>0</v>
      </c>
      <c r="X84" s="9">
        <f t="shared" si="15"/>
        <v>0</v>
      </c>
      <c r="Y84" s="9">
        <f t="shared" si="15"/>
        <v>0</v>
      </c>
      <c r="Z84" s="9">
        <f t="shared" si="15"/>
        <v>0</v>
      </c>
      <c r="AA84" s="9">
        <f t="shared" si="15"/>
        <v>0</v>
      </c>
      <c r="AB84" s="9">
        <f t="shared" si="15"/>
        <v>0</v>
      </c>
      <c r="AC84" s="9">
        <f t="shared" si="15"/>
        <v>0</v>
      </c>
      <c r="AD84" s="9">
        <f t="shared" si="15"/>
        <v>0</v>
      </c>
      <c r="AE84" s="9">
        <f t="shared" si="15"/>
        <v>0</v>
      </c>
      <c r="AF84" s="9">
        <f t="shared" si="15"/>
        <v>0</v>
      </c>
      <c r="AG84" s="9">
        <f t="shared" si="15"/>
        <v>0</v>
      </c>
      <c r="AH84" s="9">
        <f t="shared" si="15"/>
        <v>0</v>
      </c>
      <c r="AI84" s="9">
        <f t="shared" si="15"/>
        <v>0</v>
      </c>
      <c r="AJ84" s="9">
        <f t="shared" si="15"/>
        <v>0</v>
      </c>
      <c r="AK84" s="9">
        <f t="shared" si="15"/>
        <v>0</v>
      </c>
      <c r="AL84" s="9">
        <f t="shared" si="15"/>
        <v>0</v>
      </c>
      <c r="AM84" s="9">
        <f t="shared" si="15"/>
        <v>0</v>
      </c>
      <c r="AN84" s="9">
        <f t="shared" si="15"/>
        <v>0</v>
      </c>
      <c r="AO84" s="9">
        <f t="shared" si="15"/>
        <v>0</v>
      </c>
      <c r="AP84" s="9">
        <f t="shared" si="15"/>
        <v>0</v>
      </c>
      <c r="AQ84" s="9">
        <f t="shared" si="15"/>
        <v>0</v>
      </c>
      <c r="AR84" s="9">
        <f t="shared" si="15"/>
        <v>0</v>
      </c>
    </row>
    <row r="85" spans="2:44" hidden="1">
      <c r="B85" s="21" t="s">
        <v>229</v>
      </c>
      <c r="C85" s="7"/>
      <c r="D85" s="9">
        <f>D52</f>
        <v>0</v>
      </c>
      <c r="E85" s="9">
        <f>D85*(1+'Pro Forma'!$K$9)</f>
        <v>0</v>
      </c>
      <c r="F85" s="9">
        <f>E85*(1+'Pro Forma'!$K$9)</f>
        <v>0</v>
      </c>
      <c r="G85" s="9">
        <f>F85*(1+'Pro Forma'!$K$9)</f>
        <v>0</v>
      </c>
      <c r="H85" s="9">
        <f>G85*(1+'Pro Forma'!$K$9)</f>
        <v>0</v>
      </c>
      <c r="I85" s="9">
        <f>H85*(1+'Pro Forma'!$K$9)</f>
        <v>0</v>
      </c>
      <c r="J85" s="9">
        <f>I85*(1+'Pro Forma'!$K$9)</f>
        <v>0</v>
      </c>
      <c r="K85" s="9">
        <f>J85*(1+'Pro Forma'!$K$9)</f>
        <v>0</v>
      </c>
      <c r="L85" s="9">
        <f>K85*(1+'Pro Forma'!$K$9)</f>
        <v>0</v>
      </c>
      <c r="M85" s="9">
        <f>L85*(1+'Pro Forma'!$K$9)</f>
        <v>0</v>
      </c>
      <c r="N85" s="9">
        <f>M85*(1+'Pro Forma'!$K$9)</f>
        <v>0</v>
      </c>
      <c r="O85" s="9">
        <f>N85*(1+'Pro Forma'!$K$9)</f>
        <v>0</v>
      </c>
      <c r="P85" s="9">
        <f>O85*(1+'Pro Forma'!$K$9)</f>
        <v>0</v>
      </c>
      <c r="Q85" s="9">
        <f>P85*(1+'Pro Forma'!$K$9)</f>
        <v>0</v>
      </c>
      <c r="R85" s="9">
        <f>Q85*(1+'Pro Forma'!$K$9)</f>
        <v>0</v>
      </c>
      <c r="S85" s="9">
        <f>R85*(1+'Pro Forma'!$K$9)</f>
        <v>0</v>
      </c>
      <c r="T85" s="9">
        <f>S85*(1+'Pro Forma'!$K$9)</f>
        <v>0</v>
      </c>
      <c r="U85" s="9">
        <f>T85*(1+'Pro Forma'!$K$9)</f>
        <v>0</v>
      </c>
      <c r="V85" s="9">
        <f>U85*(1+'Pro Forma'!$K$9)</f>
        <v>0</v>
      </c>
      <c r="W85" s="9">
        <f>V85*(1+'Pro Forma'!$K$9)</f>
        <v>0</v>
      </c>
      <c r="X85" s="9">
        <f>W85*(1+'Pro Forma'!$K$9)</f>
        <v>0</v>
      </c>
      <c r="Y85" s="9">
        <f>X85*(1+'Pro Forma'!$K$9)</f>
        <v>0</v>
      </c>
      <c r="Z85" s="9">
        <f>Y85*(1+'Pro Forma'!$K$9)</f>
        <v>0</v>
      </c>
      <c r="AA85" s="9">
        <f>Z85*(1+'Pro Forma'!$K$9)</f>
        <v>0</v>
      </c>
      <c r="AB85" s="9">
        <f>AA85*(1+'Pro Forma'!$K$9)</f>
        <v>0</v>
      </c>
      <c r="AC85" s="9">
        <f>AB85*(1+'Pro Forma'!$K$9)</f>
        <v>0</v>
      </c>
      <c r="AD85" s="9">
        <f>AC85*(1+'Pro Forma'!$K$9)</f>
        <v>0</v>
      </c>
      <c r="AE85" s="9">
        <f>AD85*(1+'Pro Forma'!$K$9)</f>
        <v>0</v>
      </c>
      <c r="AF85" s="9">
        <f>AE85*(1+'Pro Forma'!$K$9)</f>
        <v>0</v>
      </c>
      <c r="AG85" s="9">
        <f>AF85*(1+'Pro Forma'!$K$9)</f>
        <v>0</v>
      </c>
      <c r="AH85" s="9">
        <f>AG85*(1+'Pro Forma'!$K$9)</f>
        <v>0</v>
      </c>
      <c r="AI85" s="9">
        <f>AH85*(1+'Pro Forma'!$K$9)</f>
        <v>0</v>
      </c>
      <c r="AJ85" s="9">
        <f>AI85*(1+'Pro Forma'!$K$9)</f>
        <v>0</v>
      </c>
      <c r="AK85" s="9">
        <f>AJ85*(1+'Pro Forma'!$K$9)</f>
        <v>0</v>
      </c>
      <c r="AL85" s="9">
        <f>AK85*(1+'Pro Forma'!$K$9)</f>
        <v>0</v>
      </c>
      <c r="AM85" s="9">
        <f>AL85*(1+'Pro Forma'!$K$9)</f>
        <v>0</v>
      </c>
      <c r="AN85" s="9">
        <f>AM85*(1+'Pro Forma'!$K$9)</f>
        <v>0</v>
      </c>
      <c r="AO85" s="9">
        <f>AN85*(1+'Pro Forma'!$K$9)</f>
        <v>0</v>
      </c>
      <c r="AP85" s="9">
        <f>AO85*(1+'Pro Forma'!$K$9)</f>
        <v>0</v>
      </c>
      <c r="AQ85" s="9">
        <f>AP85*(1+'Pro Forma'!$K$9)</f>
        <v>0</v>
      </c>
      <c r="AR85" s="9">
        <f>AQ85*(1+'Pro Forma'!$K$9)</f>
        <v>0</v>
      </c>
    </row>
    <row r="86" spans="2:44" hidden="1">
      <c r="B86" s="19" t="s">
        <v>168</v>
      </c>
      <c r="C86" s="121"/>
      <c r="D86" s="32">
        <f>D53</f>
        <v>0</v>
      </c>
      <c r="E86" s="32">
        <f>D86*(1+'Pro Forma'!$K$27)</f>
        <v>0</v>
      </c>
      <c r="F86" s="32">
        <f>E86*(1+'Pro Forma'!$K$27)</f>
        <v>0</v>
      </c>
      <c r="G86" s="32">
        <f>F86*(1+'Pro Forma'!$K$27)</f>
        <v>0</v>
      </c>
      <c r="H86" s="32">
        <f>G86*(1+'Pro Forma'!$K$27)</f>
        <v>0</v>
      </c>
      <c r="I86" s="32">
        <f>H86*(1+'Pro Forma'!$K$27)</f>
        <v>0</v>
      </c>
      <c r="J86" s="32">
        <f>I86*(1+'Pro Forma'!$K$27)</f>
        <v>0</v>
      </c>
      <c r="K86" s="32">
        <f>J86*(1+'Pro Forma'!$K$27)</f>
        <v>0</v>
      </c>
      <c r="L86" s="32">
        <f>K86*(1+'Pro Forma'!$K$27)</f>
        <v>0</v>
      </c>
      <c r="M86" s="32">
        <f>L86*(1+'Pro Forma'!$K$27)</f>
        <v>0</v>
      </c>
      <c r="N86" s="32">
        <f>M86*(1+'Pro Forma'!$K$27)</f>
        <v>0</v>
      </c>
      <c r="O86" s="32">
        <f>N86*(1+'Pro Forma'!$K$27)</f>
        <v>0</v>
      </c>
      <c r="P86" s="32">
        <f>O86*(1+'Pro Forma'!$K$27)</f>
        <v>0</v>
      </c>
      <c r="Q86" s="32">
        <f>P86*(1+'Pro Forma'!$K$27)</f>
        <v>0</v>
      </c>
      <c r="R86" s="32">
        <f>Q86*(1+'Pro Forma'!$K$27)</f>
        <v>0</v>
      </c>
      <c r="S86" s="32">
        <f>R86*(1+'Pro Forma'!$K$27)</f>
        <v>0</v>
      </c>
      <c r="T86" s="32">
        <f>S86*(1+'Pro Forma'!$K$27)</f>
        <v>0</v>
      </c>
      <c r="U86" s="32">
        <f>T86*(1+'Pro Forma'!$K$27)</f>
        <v>0</v>
      </c>
      <c r="V86" s="32">
        <f>U86*(1+'Pro Forma'!$K$27)</f>
        <v>0</v>
      </c>
      <c r="W86" s="32">
        <f>V86*(1+'Pro Forma'!$K$27)</f>
        <v>0</v>
      </c>
      <c r="X86" s="32">
        <f>W86*(1+'Pro Forma'!$K$27)</f>
        <v>0</v>
      </c>
      <c r="Y86" s="32">
        <f>X86*(1+'Pro Forma'!$K$27)</f>
        <v>0</v>
      </c>
      <c r="Z86" s="32">
        <f>Y86*(1+'Pro Forma'!$K$27)</f>
        <v>0</v>
      </c>
      <c r="AA86" s="32">
        <f>Z86*(1+'Pro Forma'!$K$27)</f>
        <v>0</v>
      </c>
      <c r="AB86" s="32">
        <f>AA86*(1+'Pro Forma'!$K$27)</f>
        <v>0</v>
      </c>
      <c r="AC86" s="32">
        <f>AB86*(1+'Pro Forma'!$K$27)</f>
        <v>0</v>
      </c>
      <c r="AD86" s="32">
        <f>AC86*(1+'Pro Forma'!$K$27)</f>
        <v>0</v>
      </c>
      <c r="AE86" s="32">
        <f>AD86*(1+'Pro Forma'!$K$27)</f>
        <v>0</v>
      </c>
      <c r="AF86" s="32">
        <f>AE86*(1+'Pro Forma'!$K$27)</f>
        <v>0</v>
      </c>
      <c r="AG86" s="32">
        <f>AF86*(1+'Pro Forma'!$K$27)</f>
        <v>0</v>
      </c>
      <c r="AH86" s="32">
        <f>AG86*(1+'Pro Forma'!$K$27)</f>
        <v>0</v>
      </c>
      <c r="AI86" s="32">
        <f>AH86*(1+'Pro Forma'!$K$27)</f>
        <v>0</v>
      </c>
      <c r="AJ86" s="32">
        <f>AI86*(1+'Pro Forma'!$K$27)</f>
        <v>0</v>
      </c>
      <c r="AK86" s="32">
        <f>AJ86*(1+'Pro Forma'!$K$27)</f>
        <v>0</v>
      </c>
      <c r="AL86" s="32">
        <f>AK86*(1+'Pro Forma'!$K$27)</f>
        <v>0</v>
      </c>
      <c r="AM86" s="32">
        <f>AL86*(1+'Pro Forma'!$K$27)</f>
        <v>0</v>
      </c>
      <c r="AN86" s="32">
        <f>AM86*(1+'Pro Forma'!$K$27)</f>
        <v>0</v>
      </c>
      <c r="AO86" s="32">
        <f>AN86*(1+'Pro Forma'!$K$27)</f>
        <v>0</v>
      </c>
      <c r="AP86" s="32">
        <f>AO86*(1+'Pro Forma'!$K$27)</f>
        <v>0</v>
      </c>
      <c r="AQ86" s="32">
        <f>AP86*(1+'Pro Forma'!$K$27)</f>
        <v>0</v>
      </c>
      <c r="AR86" s="32">
        <f>AQ86*(1+'Pro Forma'!$K$27)</f>
        <v>0</v>
      </c>
    </row>
    <row r="87" spans="2:44" hidden="1">
      <c r="B87" s="35" t="s">
        <v>86</v>
      </c>
      <c r="C87" s="7"/>
      <c r="D87" s="9">
        <f>D73-D84-D85-D86</f>
        <v>0</v>
      </c>
      <c r="E87" s="9">
        <f t="shared" ref="E87:AR87" si="16">E73-E84-E85-E86</f>
        <v>0</v>
      </c>
      <c r="F87" s="9">
        <f t="shared" si="16"/>
        <v>0</v>
      </c>
      <c r="G87" s="9">
        <f t="shared" si="16"/>
        <v>0</v>
      </c>
      <c r="H87" s="9">
        <f t="shared" si="16"/>
        <v>0</v>
      </c>
      <c r="I87" s="9">
        <f t="shared" si="16"/>
        <v>0</v>
      </c>
      <c r="J87" s="9">
        <f t="shared" si="16"/>
        <v>0</v>
      </c>
      <c r="K87" s="9">
        <f t="shared" si="16"/>
        <v>0</v>
      </c>
      <c r="L87" s="9">
        <f t="shared" si="16"/>
        <v>0</v>
      </c>
      <c r="M87" s="9">
        <f t="shared" si="16"/>
        <v>0</v>
      </c>
      <c r="N87" s="9">
        <f t="shared" si="16"/>
        <v>0</v>
      </c>
      <c r="O87" s="9">
        <f t="shared" si="16"/>
        <v>0</v>
      </c>
      <c r="P87" s="9">
        <f t="shared" si="16"/>
        <v>0</v>
      </c>
      <c r="Q87" s="9">
        <f t="shared" si="16"/>
        <v>0</v>
      </c>
      <c r="R87" s="9">
        <f t="shared" si="16"/>
        <v>0</v>
      </c>
      <c r="S87" s="9">
        <f t="shared" si="16"/>
        <v>0</v>
      </c>
      <c r="T87" s="9">
        <f t="shared" si="16"/>
        <v>0</v>
      </c>
      <c r="U87" s="9">
        <f t="shared" si="16"/>
        <v>0</v>
      </c>
      <c r="V87" s="9">
        <f t="shared" si="16"/>
        <v>0</v>
      </c>
      <c r="W87" s="9">
        <f t="shared" si="16"/>
        <v>0</v>
      </c>
      <c r="X87" s="9">
        <f t="shared" si="16"/>
        <v>0</v>
      </c>
      <c r="Y87" s="9">
        <f t="shared" si="16"/>
        <v>0</v>
      </c>
      <c r="Z87" s="9">
        <f t="shared" si="16"/>
        <v>0</v>
      </c>
      <c r="AA87" s="9">
        <f t="shared" si="16"/>
        <v>0</v>
      </c>
      <c r="AB87" s="9">
        <f t="shared" si="16"/>
        <v>0</v>
      </c>
      <c r="AC87" s="9">
        <f t="shared" si="16"/>
        <v>0</v>
      </c>
      <c r="AD87" s="9">
        <f t="shared" si="16"/>
        <v>0</v>
      </c>
      <c r="AE87" s="9">
        <f t="shared" si="16"/>
        <v>0</v>
      </c>
      <c r="AF87" s="9">
        <f t="shared" si="16"/>
        <v>0</v>
      </c>
      <c r="AG87" s="9">
        <f t="shared" si="16"/>
        <v>0</v>
      </c>
      <c r="AH87" s="9">
        <f t="shared" si="16"/>
        <v>0</v>
      </c>
      <c r="AI87" s="9">
        <f t="shared" si="16"/>
        <v>0</v>
      </c>
      <c r="AJ87" s="9">
        <f t="shared" si="16"/>
        <v>0</v>
      </c>
      <c r="AK87" s="9">
        <f t="shared" si="16"/>
        <v>0</v>
      </c>
      <c r="AL87" s="9">
        <f t="shared" si="16"/>
        <v>0</v>
      </c>
      <c r="AM87" s="9">
        <f t="shared" si="16"/>
        <v>0</v>
      </c>
      <c r="AN87" s="9">
        <f t="shared" si="16"/>
        <v>0</v>
      </c>
      <c r="AO87" s="9">
        <f t="shared" si="16"/>
        <v>0</v>
      </c>
      <c r="AP87" s="9">
        <f t="shared" si="16"/>
        <v>0</v>
      </c>
      <c r="AQ87" s="9">
        <f t="shared" si="16"/>
        <v>0</v>
      </c>
      <c r="AR87" s="9">
        <f t="shared" si="16"/>
        <v>0</v>
      </c>
    </row>
    <row r="88" spans="2:44" hidden="1">
      <c r="B88" s="122"/>
      <c r="C88" s="12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2:44" hidden="1">
      <c r="B89" s="7" t="s">
        <v>87</v>
      </c>
      <c r="C89" s="7"/>
      <c r="D89" s="9">
        <f t="shared" ref="D89:AR89" si="17">D147</f>
        <v>0</v>
      </c>
      <c r="E89" s="9">
        <f t="shared" si="17"/>
        <v>0</v>
      </c>
      <c r="F89" s="9">
        <f t="shared" si="17"/>
        <v>0</v>
      </c>
      <c r="G89" s="9">
        <f t="shared" si="17"/>
        <v>0</v>
      </c>
      <c r="H89" s="9">
        <f t="shared" si="17"/>
        <v>0</v>
      </c>
      <c r="I89" s="9">
        <f t="shared" si="17"/>
        <v>0</v>
      </c>
      <c r="J89" s="9">
        <f t="shared" si="17"/>
        <v>0</v>
      </c>
      <c r="K89" s="9">
        <f t="shared" si="17"/>
        <v>0</v>
      </c>
      <c r="L89" s="9">
        <f t="shared" si="17"/>
        <v>0</v>
      </c>
      <c r="M89" s="9">
        <f t="shared" si="17"/>
        <v>0</v>
      </c>
      <c r="N89" s="9">
        <f t="shared" si="17"/>
        <v>0</v>
      </c>
      <c r="O89" s="9">
        <f t="shared" si="17"/>
        <v>0</v>
      </c>
      <c r="P89" s="9">
        <f t="shared" si="17"/>
        <v>0</v>
      </c>
      <c r="Q89" s="9">
        <f t="shared" si="17"/>
        <v>0</v>
      </c>
      <c r="R89" s="9">
        <f t="shared" si="17"/>
        <v>0</v>
      </c>
      <c r="S89" s="9">
        <f t="shared" si="17"/>
        <v>0</v>
      </c>
      <c r="T89" s="9">
        <f t="shared" si="17"/>
        <v>0</v>
      </c>
      <c r="U89" s="9">
        <f t="shared" si="17"/>
        <v>0</v>
      </c>
      <c r="V89" s="9">
        <f t="shared" si="17"/>
        <v>0</v>
      </c>
      <c r="W89" s="9">
        <f t="shared" si="17"/>
        <v>0</v>
      </c>
      <c r="X89" s="9">
        <f t="shared" si="17"/>
        <v>0</v>
      </c>
      <c r="Y89" s="9">
        <f t="shared" si="17"/>
        <v>0</v>
      </c>
      <c r="Z89" s="9">
        <f t="shared" si="17"/>
        <v>0</v>
      </c>
      <c r="AA89" s="9">
        <f t="shared" si="17"/>
        <v>0</v>
      </c>
      <c r="AB89" s="9">
        <f t="shared" si="17"/>
        <v>0</v>
      </c>
      <c r="AC89" s="9">
        <f t="shared" si="17"/>
        <v>0</v>
      </c>
      <c r="AD89" s="9">
        <f t="shared" si="17"/>
        <v>0</v>
      </c>
      <c r="AE89" s="9">
        <f t="shared" si="17"/>
        <v>0</v>
      </c>
      <c r="AF89" s="9">
        <f t="shared" si="17"/>
        <v>0</v>
      </c>
      <c r="AG89" s="9">
        <f t="shared" si="17"/>
        <v>0</v>
      </c>
      <c r="AH89" s="9">
        <f t="shared" si="17"/>
        <v>0</v>
      </c>
      <c r="AI89" s="9">
        <f t="shared" si="17"/>
        <v>0</v>
      </c>
      <c r="AJ89" s="9">
        <f t="shared" si="17"/>
        <v>0</v>
      </c>
      <c r="AK89" s="9">
        <f t="shared" si="17"/>
        <v>0</v>
      </c>
      <c r="AL89" s="9">
        <f t="shared" si="17"/>
        <v>0</v>
      </c>
      <c r="AM89" s="9">
        <f t="shared" si="17"/>
        <v>0</v>
      </c>
      <c r="AN89" s="9">
        <f t="shared" si="17"/>
        <v>0</v>
      </c>
      <c r="AO89" s="9">
        <f t="shared" si="17"/>
        <v>0</v>
      </c>
      <c r="AP89" s="9">
        <f t="shared" si="17"/>
        <v>0</v>
      </c>
      <c r="AQ89" s="9">
        <f t="shared" si="17"/>
        <v>0</v>
      </c>
      <c r="AR89" s="9">
        <f t="shared" si="17"/>
        <v>0</v>
      </c>
    </row>
    <row r="90" spans="2:44" hidden="1">
      <c r="B90" s="7" t="s">
        <v>310</v>
      </c>
      <c r="C90" s="7"/>
      <c r="D90" s="9">
        <f>D158+D169</f>
        <v>0</v>
      </c>
      <c r="E90" s="9">
        <f t="shared" ref="E90:AR90" si="18">E158+E169</f>
        <v>0</v>
      </c>
      <c r="F90" s="9">
        <f t="shared" si="18"/>
        <v>0</v>
      </c>
      <c r="G90" s="9">
        <f t="shared" si="18"/>
        <v>0</v>
      </c>
      <c r="H90" s="9">
        <f t="shared" si="18"/>
        <v>0</v>
      </c>
      <c r="I90" s="9">
        <f t="shared" si="18"/>
        <v>0</v>
      </c>
      <c r="J90" s="9">
        <f t="shared" si="18"/>
        <v>0</v>
      </c>
      <c r="K90" s="9">
        <f t="shared" si="18"/>
        <v>0</v>
      </c>
      <c r="L90" s="9">
        <f t="shared" si="18"/>
        <v>0</v>
      </c>
      <c r="M90" s="9">
        <f t="shared" si="18"/>
        <v>0</v>
      </c>
      <c r="N90" s="9">
        <f t="shared" si="18"/>
        <v>0</v>
      </c>
      <c r="O90" s="9">
        <f t="shared" si="18"/>
        <v>0</v>
      </c>
      <c r="P90" s="9">
        <f t="shared" si="18"/>
        <v>0</v>
      </c>
      <c r="Q90" s="9">
        <f t="shared" si="18"/>
        <v>0</v>
      </c>
      <c r="R90" s="9">
        <f t="shared" si="18"/>
        <v>0</v>
      </c>
      <c r="S90" s="9">
        <f t="shared" si="18"/>
        <v>0</v>
      </c>
      <c r="T90" s="9">
        <f t="shared" si="18"/>
        <v>0</v>
      </c>
      <c r="U90" s="9">
        <f t="shared" si="18"/>
        <v>0</v>
      </c>
      <c r="V90" s="9">
        <f t="shared" si="18"/>
        <v>0</v>
      </c>
      <c r="W90" s="9">
        <f t="shared" si="18"/>
        <v>0</v>
      </c>
      <c r="X90" s="9">
        <f t="shared" si="18"/>
        <v>0</v>
      </c>
      <c r="Y90" s="9">
        <f t="shared" si="18"/>
        <v>0</v>
      </c>
      <c r="Z90" s="9">
        <f t="shared" si="18"/>
        <v>0</v>
      </c>
      <c r="AA90" s="9">
        <f t="shared" si="18"/>
        <v>0</v>
      </c>
      <c r="AB90" s="9">
        <f t="shared" si="18"/>
        <v>0</v>
      </c>
      <c r="AC90" s="9">
        <f t="shared" si="18"/>
        <v>0</v>
      </c>
      <c r="AD90" s="9">
        <f t="shared" si="18"/>
        <v>0</v>
      </c>
      <c r="AE90" s="9">
        <f t="shared" si="18"/>
        <v>0</v>
      </c>
      <c r="AF90" s="9">
        <f t="shared" si="18"/>
        <v>0</v>
      </c>
      <c r="AG90" s="9">
        <f t="shared" si="18"/>
        <v>0</v>
      </c>
      <c r="AH90" s="9">
        <f t="shared" si="18"/>
        <v>0</v>
      </c>
      <c r="AI90" s="9">
        <f t="shared" si="18"/>
        <v>0</v>
      </c>
      <c r="AJ90" s="9">
        <f t="shared" si="18"/>
        <v>0</v>
      </c>
      <c r="AK90" s="9">
        <f t="shared" si="18"/>
        <v>0</v>
      </c>
      <c r="AL90" s="9">
        <f t="shared" si="18"/>
        <v>0</v>
      </c>
      <c r="AM90" s="9">
        <f t="shared" si="18"/>
        <v>0</v>
      </c>
      <c r="AN90" s="9">
        <f t="shared" si="18"/>
        <v>0</v>
      </c>
      <c r="AO90" s="9">
        <f t="shared" si="18"/>
        <v>0</v>
      </c>
      <c r="AP90" s="9">
        <f t="shared" si="18"/>
        <v>0</v>
      </c>
      <c r="AQ90" s="9">
        <f t="shared" si="18"/>
        <v>0</v>
      </c>
      <c r="AR90" s="9">
        <f t="shared" si="18"/>
        <v>0</v>
      </c>
    </row>
    <row r="91" spans="2:44" hidden="1">
      <c r="B91" s="7" t="s">
        <v>231</v>
      </c>
      <c r="C91" s="7"/>
      <c r="D91" s="9">
        <f>D183+D178</f>
        <v>0</v>
      </c>
      <c r="E91" s="9">
        <f t="shared" ref="E91:AR91" si="19">E183+E178</f>
        <v>0</v>
      </c>
      <c r="F91" s="9">
        <f t="shared" si="19"/>
        <v>0</v>
      </c>
      <c r="G91" s="9">
        <f t="shared" si="19"/>
        <v>0</v>
      </c>
      <c r="H91" s="9">
        <f t="shared" si="19"/>
        <v>0</v>
      </c>
      <c r="I91" s="9">
        <f t="shared" si="19"/>
        <v>0</v>
      </c>
      <c r="J91" s="9">
        <f t="shared" si="19"/>
        <v>0</v>
      </c>
      <c r="K91" s="9">
        <f t="shared" si="19"/>
        <v>0</v>
      </c>
      <c r="L91" s="9">
        <f t="shared" si="19"/>
        <v>0</v>
      </c>
      <c r="M91" s="9">
        <f t="shared" si="19"/>
        <v>0</v>
      </c>
      <c r="N91" s="9">
        <f t="shared" si="19"/>
        <v>0</v>
      </c>
      <c r="O91" s="9">
        <f t="shared" si="19"/>
        <v>0</v>
      </c>
      <c r="P91" s="9">
        <f t="shared" si="19"/>
        <v>0</v>
      </c>
      <c r="Q91" s="9">
        <f t="shared" si="19"/>
        <v>0</v>
      </c>
      <c r="R91" s="9">
        <f t="shared" si="19"/>
        <v>0</v>
      </c>
      <c r="S91" s="9">
        <f t="shared" si="19"/>
        <v>0</v>
      </c>
      <c r="T91" s="9">
        <f t="shared" si="19"/>
        <v>0</v>
      </c>
      <c r="U91" s="9">
        <f t="shared" si="19"/>
        <v>0</v>
      </c>
      <c r="V91" s="9">
        <f t="shared" si="19"/>
        <v>0</v>
      </c>
      <c r="W91" s="9">
        <f t="shared" si="19"/>
        <v>0</v>
      </c>
      <c r="X91" s="9">
        <f t="shared" si="19"/>
        <v>0</v>
      </c>
      <c r="Y91" s="9">
        <f t="shared" si="19"/>
        <v>0</v>
      </c>
      <c r="Z91" s="9">
        <f t="shared" si="19"/>
        <v>0</v>
      </c>
      <c r="AA91" s="9">
        <f t="shared" si="19"/>
        <v>0</v>
      </c>
      <c r="AB91" s="9">
        <f t="shared" si="19"/>
        <v>0</v>
      </c>
      <c r="AC91" s="9">
        <f t="shared" si="19"/>
        <v>0</v>
      </c>
      <c r="AD91" s="9">
        <f t="shared" si="19"/>
        <v>0</v>
      </c>
      <c r="AE91" s="9">
        <f t="shared" si="19"/>
        <v>0</v>
      </c>
      <c r="AF91" s="9">
        <f t="shared" si="19"/>
        <v>0</v>
      </c>
      <c r="AG91" s="9">
        <f t="shared" si="19"/>
        <v>0</v>
      </c>
      <c r="AH91" s="9">
        <f t="shared" si="19"/>
        <v>0</v>
      </c>
      <c r="AI91" s="9">
        <f t="shared" si="19"/>
        <v>0</v>
      </c>
      <c r="AJ91" s="9">
        <f t="shared" si="19"/>
        <v>0</v>
      </c>
      <c r="AK91" s="9">
        <f t="shared" si="19"/>
        <v>0</v>
      </c>
      <c r="AL91" s="9">
        <f t="shared" si="19"/>
        <v>0</v>
      </c>
      <c r="AM91" s="9">
        <f t="shared" si="19"/>
        <v>0</v>
      </c>
      <c r="AN91" s="9">
        <f t="shared" si="19"/>
        <v>0</v>
      </c>
      <c r="AO91" s="9">
        <f t="shared" si="19"/>
        <v>0</v>
      </c>
      <c r="AP91" s="9">
        <f t="shared" si="19"/>
        <v>0</v>
      </c>
      <c r="AQ91" s="9">
        <f t="shared" si="19"/>
        <v>0</v>
      </c>
      <c r="AR91" s="9">
        <f t="shared" si="19"/>
        <v>0</v>
      </c>
    </row>
    <row r="92" spans="2:44" hidden="1">
      <c r="B92" s="21" t="s">
        <v>232</v>
      </c>
      <c r="C92" s="7"/>
      <c r="D92" s="9">
        <f>D193+D207</f>
        <v>0</v>
      </c>
      <c r="E92" s="9">
        <f t="shared" ref="E92:AR92" si="20">E193+E207</f>
        <v>0</v>
      </c>
      <c r="F92" s="9">
        <f t="shared" si="20"/>
        <v>0</v>
      </c>
      <c r="G92" s="9">
        <f t="shared" si="20"/>
        <v>0</v>
      </c>
      <c r="H92" s="9">
        <f t="shared" si="20"/>
        <v>0</v>
      </c>
      <c r="I92" s="9">
        <f t="shared" si="20"/>
        <v>0</v>
      </c>
      <c r="J92" s="9">
        <f t="shared" si="20"/>
        <v>0</v>
      </c>
      <c r="K92" s="9">
        <f t="shared" si="20"/>
        <v>0</v>
      </c>
      <c r="L92" s="9">
        <f t="shared" si="20"/>
        <v>0</v>
      </c>
      <c r="M92" s="9">
        <f t="shared" si="20"/>
        <v>0</v>
      </c>
      <c r="N92" s="9">
        <f t="shared" si="20"/>
        <v>0</v>
      </c>
      <c r="O92" s="9">
        <f t="shared" si="20"/>
        <v>0</v>
      </c>
      <c r="P92" s="9">
        <f t="shared" si="20"/>
        <v>0</v>
      </c>
      <c r="Q92" s="9">
        <f t="shared" si="20"/>
        <v>0</v>
      </c>
      <c r="R92" s="9">
        <f t="shared" si="20"/>
        <v>0</v>
      </c>
      <c r="S92" s="9">
        <f t="shared" si="20"/>
        <v>0</v>
      </c>
      <c r="T92" s="9">
        <f t="shared" si="20"/>
        <v>0</v>
      </c>
      <c r="U92" s="9">
        <f t="shared" si="20"/>
        <v>0</v>
      </c>
      <c r="V92" s="9">
        <f t="shared" si="20"/>
        <v>0</v>
      </c>
      <c r="W92" s="9">
        <f t="shared" si="20"/>
        <v>0</v>
      </c>
      <c r="X92" s="9">
        <f t="shared" si="20"/>
        <v>0</v>
      </c>
      <c r="Y92" s="9">
        <f t="shared" si="20"/>
        <v>0</v>
      </c>
      <c r="Z92" s="9">
        <f t="shared" si="20"/>
        <v>0</v>
      </c>
      <c r="AA92" s="9">
        <f t="shared" si="20"/>
        <v>0</v>
      </c>
      <c r="AB92" s="9">
        <f t="shared" si="20"/>
        <v>0</v>
      </c>
      <c r="AC92" s="9">
        <f t="shared" si="20"/>
        <v>0</v>
      </c>
      <c r="AD92" s="9">
        <f t="shared" si="20"/>
        <v>0</v>
      </c>
      <c r="AE92" s="9">
        <f t="shared" si="20"/>
        <v>0</v>
      </c>
      <c r="AF92" s="9">
        <f t="shared" si="20"/>
        <v>0</v>
      </c>
      <c r="AG92" s="9">
        <f t="shared" si="20"/>
        <v>0</v>
      </c>
      <c r="AH92" s="9">
        <f t="shared" si="20"/>
        <v>0</v>
      </c>
      <c r="AI92" s="9">
        <f t="shared" si="20"/>
        <v>0</v>
      </c>
      <c r="AJ92" s="9">
        <f t="shared" si="20"/>
        <v>0</v>
      </c>
      <c r="AK92" s="9">
        <f t="shared" si="20"/>
        <v>0</v>
      </c>
      <c r="AL92" s="9">
        <f t="shared" si="20"/>
        <v>0</v>
      </c>
      <c r="AM92" s="9">
        <f t="shared" si="20"/>
        <v>0</v>
      </c>
      <c r="AN92" s="9">
        <f t="shared" si="20"/>
        <v>0</v>
      </c>
      <c r="AO92" s="9">
        <f t="shared" si="20"/>
        <v>0</v>
      </c>
      <c r="AP92" s="9">
        <f t="shared" si="20"/>
        <v>0</v>
      </c>
      <c r="AQ92" s="9">
        <f t="shared" si="20"/>
        <v>0</v>
      </c>
      <c r="AR92" s="9">
        <f t="shared" si="20"/>
        <v>0</v>
      </c>
    </row>
    <row r="93" spans="2:44" hidden="1">
      <c r="B93" s="21" t="s">
        <v>233</v>
      </c>
      <c r="C93" s="7"/>
      <c r="D93" s="9">
        <f>D221</f>
        <v>0</v>
      </c>
      <c r="E93" s="9">
        <f t="shared" ref="E93:AR93" si="21">E221</f>
        <v>0</v>
      </c>
      <c r="F93" s="9">
        <f t="shared" si="21"/>
        <v>0</v>
      </c>
      <c r="G93" s="9">
        <f t="shared" si="21"/>
        <v>0</v>
      </c>
      <c r="H93" s="9">
        <f t="shared" si="21"/>
        <v>0</v>
      </c>
      <c r="I93" s="9">
        <f t="shared" si="21"/>
        <v>0</v>
      </c>
      <c r="J93" s="9">
        <f t="shared" si="21"/>
        <v>0</v>
      </c>
      <c r="K93" s="9">
        <f t="shared" si="21"/>
        <v>0</v>
      </c>
      <c r="L93" s="9">
        <f t="shared" si="21"/>
        <v>0</v>
      </c>
      <c r="M93" s="9">
        <f t="shared" si="21"/>
        <v>0</v>
      </c>
      <c r="N93" s="9">
        <f t="shared" si="21"/>
        <v>0</v>
      </c>
      <c r="O93" s="9">
        <f t="shared" si="21"/>
        <v>0</v>
      </c>
      <c r="P93" s="9">
        <f t="shared" si="21"/>
        <v>0</v>
      </c>
      <c r="Q93" s="9">
        <f t="shared" si="21"/>
        <v>0</v>
      </c>
      <c r="R93" s="9">
        <f t="shared" si="21"/>
        <v>0</v>
      </c>
      <c r="S93" s="9">
        <f t="shared" si="21"/>
        <v>0</v>
      </c>
      <c r="T93" s="9">
        <f t="shared" si="21"/>
        <v>0</v>
      </c>
      <c r="U93" s="9">
        <f t="shared" si="21"/>
        <v>0</v>
      </c>
      <c r="V93" s="9">
        <f t="shared" si="21"/>
        <v>0</v>
      </c>
      <c r="W93" s="9">
        <f t="shared" si="21"/>
        <v>0</v>
      </c>
      <c r="X93" s="9">
        <f t="shared" si="21"/>
        <v>0</v>
      </c>
      <c r="Y93" s="9">
        <f t="shared" si="21"/>
        <v>0</v>
      </c>
      <c r="Z93" s="9">
        <f t="shared" si="21"/>
        <v>0</v>
      </c>
      <c r="AA93" s="9">
        <f t="shared" si="21"/>
        <v>0</v>
      </c>
      <c r="AB93" s="9">
        <f t="shared" si="21"/>
        <v>0</v>
      </c>
      <c r="AC93" s="9">
        <f t="shared" si="21"/>
        <v>0</v>
      </c>
      <c r="AD93" s="9">
        <f t="shared" si="21"/>
        <v>0</v>
      </c>
      <c r="AE93" s="9">
        <f t="shared" si="21"/>
        <v>0</v>
      </c>
      <c r="AF93" s="9">
        <f t="shared" si="21"/>
        <v>0</v>
      </c>
      <c r="AG93" s="9">
        <f t="shared" si="21"/>
        <v>0</v>
      </c>
      <c r="AH93" s="9">
        <f t="shared" si="21"/>
        <v>0</v>
      </c>
      <c r="AI93" s="9">
        <f t="shared" si="21"/>
        <v>0</v>
      </c>
      <c r="AJ93" s="9">
        <f t="shared" si="21"/>
        <v>0</v>
      </c>
      <c r="AK93" s="9">
        <f t="shared" si="21"/>
        <v>0</v>
      </c>
      <c r="AL93" s="9">
        <f t="shared" si="21"/>
        <v>0</v>
      </c>
      <c r="AM93" s="9">
        <f t="shared" si="21"/>
        <v>0</v>
      </c>
      <c r="AN93" s="9">
        <f t="shared" si="21"/>
        <v>0</v>
      </c>
      <c r="AO93" s="9">
        <f t="shared" si="21"/>
        <v>0</v>
      </c>
      <c r="AP93" s="9">
        <f t="shared" si="21"/>
        <v>0</v>
      </c>
      <c r="AQ93" s="9">
        <f t="shared" si="21"/>
        <v>0</v>
      </c>
      <c r="AR93" s="9">
        <f t="shared" si="21"/>
        <v>0</v>
      </c>
    </row>
    <row r="94" spans="2:44" hidden="1">
      <c r="B94" s="19" t="s">
        <v>311</v>
      </c>
      <c r="C94" s="121"/>
      <c r="D94" s="32">
        <f>IF((D87-D89-D93-D90-D91-D92)&gt;0,IF(C232-((D87-D89-D93-D90-D91-D92)*'Sources of Funds'!G46)&gt;0,(D87-D89-D93-D90-D91-D92)*'Sources of Funds'!G46,C232),0)</f>
        <v>0</v>
      </c>
      <c r="E94" s="32">
        <f>IF((E87-E89-E93-E90-E91-E92)&gt;0,IF(D237-((E87-E89-E93-E90-E91-E92)*'Sources of Funds'!$G$46)&gt;0,(E87-E89-E93-E90-E91-E92)*'Sources of Funds'!$G$46,D237),0)</f>
        <v>0</v>
      </c>
      <c r="F94" s="32">
        <f>IF((F87-F89-F93-F90-F91-F92)&gt;0,IF(E237-((F87-F89-F93-F90-F91-F92)*'Sources of Funds'!$G$46)&gt;0,(F87-F89-F93-F90-F91-F92)*'Sources of Funds'!$G$46,E237),0)</f>
        <v>0</v>
      </c>
      <c r="G94" s="32">
        <f>IF((G87-G89-G93-G90-G91-G92)&gt;0,IF(F237-((G87-G89-G93-G90-G91-G92)*'Sources of Funds'!$G$46)&gt;0,(G87-G89-G93-G90-G91-G92)*'Sources of Funds'!$G$46,F237),0)</f>
        <v>0</v>
      </c>
      <c r="H94" s="32">
        <f>IF((H87-H89-H93-H90-H91-H92)&gt;0,IF(G237-((H87-H89-H93-H90-H91-H92)*'Sources of Funds'!$G$46)&gt;0,(H87-H89-H93-H90-H91-H92)*'Sources of Funds'!$G$46,G237),0)</f>
        <v>0</v>
      </c>
      <c r="I94" s="32">
        <f>IF((I87-I89-I93-I90-I91-I92)&gt;0,IF(H237-((I87-I89-I93-I90-I91-I92)*'Sources of Funds'!$G$46)&gt;0,(I87-I89-I93-I90-I91-I92)*'Sources of Funds'!$G$46,H237),0)</f>
        <v>0</v>
      </c>
      <c r="J94" s="32">
        <f>IF((J87-J89-J93-J90-J91-J92)&gt;0,IF(I237-((J87-J89-J93-J90-J91-J92)*'Sources of Funds'!$G$46)&gt;0,(J87-J89-J93-J90-J91-J92)*'Sources of Funds'!$G$46,I237),0)</f>
        <v>0</v>
      </c>
      <c r="K94" s="32">
        <f>IF((K87-K89-K93-K90-K91-K92)&gt;0,IF(J237-((K87-K89-K93-K90-K91-K92)*'Sources of Funds'!$G$46)&gt;0,(K87-K89-K93-K90-K91-K92)*'Sources of Funds'!$G$46,J237),0)</f>
        <v>0</v>
      </c>
      <c r="L94" s="32">
        <f>IF((L87-L89-L93-L90-L91-L92)&gt;0,IF(K237-((L87-L89-L93-L90-L91-L92)*'Sources of Funds'!$G$46)&gt;0,(L87-L89-L93-L90-L91-L92)*'Sources of Funds'!$G$46,K237),0)</f>
        <v>0</v>
      </c>
      <c r="M94" s="32">
        <f>IF((M87-M89-M93-M90-M91-M92)&gt;0,IF(L237-((M87-M89-M93-M90-M91-M92)*'Sources of Funds'!$G$46)&gt;0,(M87-M89-M93-M90-M91-M92)*'Sources of Funds'!$G$46,L237),0)</f>
        <v>0</v>
      </c>
      <c r="N94" s="32">
        <f>IF((N87-N89-N93-N90-N91-N92)&gt;0,IF(M237-((N87-N89-N93-N90-N91-N92)*'Sources of Funds'!$G$46)&gt;0,(N87-N89-N93-N90-N91-N92)*'Sources of Funds'!$G$46,M237),0)</f>
        <v>0</v>
      </c>
      <c r="O94" s="32">
        <f>IF((O87-O89-O93-O90-O91-O92)&gt;0,IF(N237-((O87-O89-O93-O90-O91-O92)*'Sources of Funds'!$G$46)&gt;0,(O87-O89-O93-O90-O91-O92)*'Sources of Funds'!$G$46,N237),0)</f>
        <v>0</v>
      </c>
      <c r="P94" s="32">
        <f>IF((P87-P89-P93-P90-P91-P92)&gt;0,IF(O237-((P87-P89-P93-P90-P91-P92)*'Sources of Funds'!$G$46)&gt;0,(P87-P89-P93-P90-P91-P92)*'Sources of Funds'!$G$46,O237),0)</f>
        <v>0</v>
      </c>
      <c r="Q94" s="32">
        <f>IF((Q87-Q89-Q93-Q90-Q91-Q92)&gt;0,IF(P237-((Q87-Q89-Q93-Q90-Q91-Q92)*'Sources of Funds'!$G$46)&gt;0,(Q87-Q89-Q93-Q90-Q91-Q92)*'Sources of Funds'!$G$46,P237),0)</f>
        <v>0</v>
      </c>
      <c r="R94" s="32">
        <f>IF((R87-R89-R93-R90-R91-R92)&gt;0,IF(Q237-((R87-R89-R93-R90-R91-R92)*'Sources of Funds'!$G$46)&gt;0,(R87-R89-R93-R90-R91-R92)*'Sources of Funds'!$G$46,Q237),0)</f>
        <v>0</v>
      </c>
      <c r="S94" s="32">
        <f>IF((S87-S89-S93-S90-S91-S92)&gt;0,IF(R237-((S87-S89-S93-S90-S91-S92)*'Sources of Funds'!$G$46)&gt;0,(S87-S89-S93-S90-S91-S92)*'Sources of Funds'!$G$46,R237),0)</f>
        <v>0</v>
      </c>
      <c r="T94" s="32">
        <f>IF((T87-T89-T93-T90-T91-T92)&gt;0,IF(S237-((T87-T89-T93-T90-T91-T92)*'Sources of Funds'!$G$46)&gt;0,(T87-T89-T93-T90-T91-T92)*'Sources of Funds'!$G$46,S237),0)</f>
        <v>0</v>
      </c>
      <c r="U94" s="32">
        <f>IF((U87-U89-U93-U90-U91-U92)&gt;0,IF(T237-((U87-U89-U93-U90-U91-U92)*'Sources of Funds'!$G$46)&gt;0,(U87-U89-U93-U90-U91-U92)*'Sources of Funds'!$G$46,T237),0)</f>
        <v>0</v>
      </c>
      <c r="V94" s="32">
        <f>IF((V87-V89-V93-V90-V91-V92)&gt;0,IF(U237-((V87-V89-V93-V90-V91-V92)*'Sources of Funds'!$G$46)&gt;0,(V87-V89-V93-V90-V91-V92)*'Sources of Funds'!$G$46,U237),0)</f>
        <v>0</v>
      </c>
      <c r="W94" s="32">
        <f>IF((W87-W89-W93-W90-W91-W92)&gt;0,IF(V237-((W87-W89-W93-W90-W91-W92)*'Sources of Funds'!$G$46)&gt;0,(W87-W89-W93-W90-W91-W92)*'Sources of Funds'!$G$46,V237),0)</f>
        <v>0</v>
      </c>
      <c r="X94" s="32">
        <f>IF((X87-X89-X93-X90-X91-X92)&gt;0,IF(W237-((X87-X89-X93-X90-X91-X92)*'Sources of Funds'!$G$46)&gt;0,(X87-X89-X93-X90-X91-X92)*'Sources of Funds'!$G$46,W237),0)</f>
        <v>0</v>
      </c>
      <c r="Y94" s="32">
        <f>IF((Y87-Y89-Y93-Y90-Y91-Y92)&gt;0,IF(X237-((Y87-Y89-Y93-Y90-Y91-Y92)*'Sources of Funds'!$G$46)&gt;0,(Y87-Y89-Y93-Y90-Y91-Y92)*'Sources of Funds'!$G$46,X237),0)</f>
        <v>0</v>
      </c>
      <c r="Z94" s="32">
        <f>IF((Z87-Z89-Z93-Z90-Z91-Z92)&gt;0,IF(Y237-((Z87-Z89-Z93-Z90-Z91-Z92)*'Sources of Funds'!$G$46)&gt;0,(Z87-Z89-Z93-Z90-Z91-Z92)*'Sources of Funds'!$G$46,Y237),0)</f>
        <v>0</v>
      </c>
      <c r="AA94" s="32">
        <f>IF((AA87-AA89-AA93-AA90-AA91-AA92)&gt;0,IF(Z237-((AA87-AA89-AA93-AA90-AA91-AA92)*'Sources of Funds'!$G$46)&gt;0,(AA87-AA89-AA93-AA90-AA91-AA92)*'Sources of Funds'!$G$46,Z237),0)</f>
        <v>0</v>
      </c>
      <c r="AB94" s="32">
        <f>IF((AB87-AB89-AB93-AB90-AB91-AB92)&gt;0,IF(AA237-((AB87-AB89-AB93-AB90-AB91-AB92)*'Sources of Funds'!$G$46)&gt;0,(AB87-AB89-AB93-AB90-AB91-AB92)*'Sources of Funds'!$G$46,AA237),0)</f>
        <v>0</v>
      </c>
      <c r="AC94" s="32">
        <f>IF((AC87-AC89-AC93-AC90-AC91-AC92)&gt;0,IF(AB237-((AC87-AC89-AC93-AC90-AC91-AC92)*'Sources of Funds'!$G$46)&gt;0,(AC87-AC89-AC93-AC90-AC91-AC92)*'Sources of Funds'!$G$46,AB237),0)</f>
        <v>0</v>
      </c>
      <c r="AD94" s="32">
        <f>IF((AD87-AD89-AD93-AD90-AD91-AD92)&gt;0,IF(AC237-((AD87-AD89-AD93-AD90-AD91-AD92)*'Sources of Funds'!$G$46)&gt;0,(AD87-AD89-AD93-AD90-AD91-AD92)*'Sources of Funds'!$G$46,AC237),0)</f>
        <v>0</v>
      </c>
      <c r="AE94" s="32">
        <f>IF((AE87-AE89-AE93-AE90-AE91-AE92)&gt;0,IF(AD237-((AE87-AE89-AE93-AE90-AE91-AE92)*'Sources of Funds'!$G$46)&gt;0,(AE87-AE89-AE93-AE90-AE91-AE92)*'Sources of Funds'!$G$46,AD237),0)</f>
        <v>0</v>
      </c>
      <c r="AF94" s="32">
        <f>IF((AF87-AF89-AF93-AF90-AF91-AF92)&gt;0,IF(AE237-((AF87-AF89-AF93-AF90-AF91-AF92)*'Sources of Funds'!$G$46)&gt;0,(AF87-AF89-AF93-AF90-AF91-AF92)*'Sources of Funds'!$G$46,AE237),0)</f>
        <v>0</v>
      </c>
      <c r="AG94" s="32">
        <f>IF((AG87-AG89-AG93-AG90-AG91-AG92)&gt;0,IF(AF237-((AG87-AG89-AG93-AG90-AG91-AG92)*'Sources of Funds'!$G$46)&gt;0,(AG87-AG89-AG93-AG90-AG91-AG92)*'Sources of Funds'!$G$46,AF237),0)</f>
        <v>0</v>
      </c>
      <c r="AH94" s="32">
        <f>IF((AH87-AH89-AH93-AH90-AH91-AH92)&gt;0,IF(AG237-((AH87-AH89-AH93-AH90-AH91-AH92)*'Sources of Funds'!$G$46)&gt;0,(AH87-AH89-AH93-AH90-AH91-AH92)*'Sources of Funds'!$G$46,AG237),0)</f>
        <v>0</v>
      </c>
      <c r="AI94" s="32">
        <f>IF((AI87-AI89-AI93-AI90-AI91-AI92)&gt;0,IF(AH237-((AI87-AI89-AI93-AI90-AI91-AI92)*'Sources of Funds'!$G$46)&gt;0,(AI87-AI89-AI93-AI90-AI91-AI92)*'Sources of Funds'!$G$46,AH237),0)</f>
        <v>0</v>
      </c>
      <c r="AJ94" s="32">
        <f>IF((AJ87-AJ89-AJ93-AJ90-AJ91-AJ92)&gt;0,IF(AI237-((AJ87-AJ89-AJ93-AJ90-AJ91-AJ92)*'Sources of Funds'!$G$46)&gt;0,(AJ87-AJ89-AJ93-AJ90-AJ91-AJ92)*'Sources of Funds'!$G$46,AI237),0)</f>
        <v>0</v>
      </c>
      <c r="AK94" s="32">
        <f>IF((AK87-AK89-AK93-AK90-AK91-AK92)&gt;0,IF(AJ237-((AK87-AK89-AK93-AK90-AK91-AK92)*'Sources of Funds'!$G$46)&gt;0,(AK87-AK89-AK93-AK90-AK91-AK92)*'Sources of Funds'!$G$46,AJ237),0)</f>
        <v>0</v>
      </c>
      <c r="AL94" s="32">
        <f>IF((AL87-AL89-AL93-AL90-AL91-AL92)&gt;0,IF(AK237-((AL87-AL89-AL93-AL90-AL91-AL92)*'Sources of Funds'!$G$46)&gt;0,(AL87-AL89-AL93-AL90-AL91-AL92)*'Sources of Funds'!$G$46,AK237),0)</f>
        <v>0</v>
      </c>
      <c r="AM94" s="32">
        <f>IF((AM87-AM89-AM93-AM90-AM91-AM92)&gt;0,IF(AL237-((AM87-AM89-AM93-AM90-AM91-AM92)*'Sources of Funds'!$G$46)&gt;0,(AM87-AM89-AM93-AM90-AM91-AM92)*'Sources of Funds'!$G$46,AL237),0)</f>
        <v>0</v>
      </c>
      <c r="AN94" s="32">
        <f>IF((AN87-AN89-AN93-AN90-AN91-AN92)&gt;0,IF(AM237-((AN87-AN89-AN93-AN90-AN91-AN92)*'Sources of Funds'!$G$46)&gt;0,(AN87-AN89-AN93-AN90-AN91-AN92)*'Sources of Funds'!$G$46,AM237),0)</f>
        <v>0</v>
      </c>
      <c r="AO94" s="32">
        <f>IF((AO87-AO89-AO93-AO90-AO91-AO92)&gt;0,IF(AN237-((AO87-AO89-AO93-AO90-AO91-AO92)*'Sources of Funds'!$G$46)&gt;0,(AO87-AO89-AO93-AO90-AO91-AO92)*'Sources of Funds'!$G$46,AN237),0)</f>
        <v>0</v>
      </c>
      <c r="AP94" s="32">
        <f>IF((AP87-AP89-AP93-AP90-AP91-AP92)&gt;0,IF(AO237-((AP87-AP89-AP93-AP90-AP91-AP92)*'Sources of Funds'!$G$46)&gt;0,(AP87-AP89-AP93-AP90-AP91-AP92)*'Sources of Funds'!$G$46,AO237),0)</f>
        <v>0</v>
      </c>
      <c r="AQ94" s="32">
        <f>IF((AQ87-AQ89-AQ93-AQ90-AQ91-AQ92)&gt;0,IF(AP237-((AQ87-AQ89-AQ93-AQ90-AQ91-AQ92)*'Sources of Funds'!$G$46)&gt;0,(AQ87-AQ89-AQ93-AQ90-AQ91-AQ92)*'Sources of Funds'!$G$46,AP237),0)</f>
        <v>0</v>
      </c>
      <c r="AR94" s="32">
        <f>IF((AR87-AR89-AR93-AR90-AR91-AR92)&gt;0,IF(AQ237-((AR87-AR89-AR93-AR90-AR91-AR92)*'Sources of Funds'!$G$46)&gt;0,(AR87-AR89-AR93-AR90-AR91-AR92)*'Sources of Funds'!$G$46,AQ237),0)</f>
        <v>0</v>
      </c>
    </row>
    <row r="95" spans="2:44" hidden="1">
      <c r="B95" s="42" t="s">
        <v>234</v>
      </c>
      <c r="C95" s="123"/>
      <c r="D95" s="43">
        <f>D87-D90-D91-D89-D92-D93-D94</f>
        <v>0</v>
      </c>
      <c r="E95" s="43">
        <f t="shared" ref="E95:AR95" si="22">E87-E90-E91-E89-E92-E93-E94</f>
        <v>0</v>
      </c>
      <c r="F95" s="43">
        <f t="shared" si="22"/>
        <v>0</v>
      </c>
      <c r="G95" s="43">
        <f t="shared" si="22"/>
        <v>0</v>
      </c>
      <c r="H95" s="43">
        <f t="shared" si="22"/>
        <v>0</v>
      </c>
      <c r="I95" s="43">
        <f t="shared" si="22"/>
        <v>0</v>
      </c>
      <c r="J95" s="43">
        <f t="shared" si="22"/>
        <v>0</v>
      </c>
      <c r="K95" s="43">
        <f t="shared" si="22"/>
        <v>0</v>
      </c>
      <c r="L95" s="43">
        <f t="shared" si="22"/>
        <v>0</v>
      </c>
      <c r="M95" s="43">
        <f t="shared" si="22"/>
        <v>0</v>
      </c>
      <c r="N95" s="43">
        <f t="shared" si="22"/>
        <v>0</v>
      </c>
      <c r="O95" s="43">
        <f t="shared" si="22"/>
        <v>0</v>
      </c>
      <c r="P95" s="43">
        <f t="shared" si="22"/>
        <v>0</v>
      </c>
      <c r="Q95" s="43">
        <f t="shared" si="22"/>
        <v>0</v>
      </c>
      <c r="R95" s="43">
        <f t="shared" si="22"/>
        <v>0</v>
      </c>
      <c r="S95" s="43">
        <f t="shared" si="22"/>
        <v>0</v>
      </c>
      <c r="T95" s="43">
        <f t="shared" si="22"/>
        <v>0</v>
      </c>
      <c r="U95" s="43">
        <f t="shared" si="22"/>
        <v>0</v>
      </c>
      <c r="V95" s="43">
        <f t="shared" si="22"/>
        <v>0</v>
      </c>
      <c r="W95" s="43">
        <f t="shared" si="22"/>
        <v>0</v>
      </c>
      <c r="X95" s="43">
        <f t="shared" si="22"/>
        <v>0</v>
      </c>
      <c r="Y95" s="43">
        <f t="shared" si="22"/>
        <v>0</v>
      </c>
      <c r="Z95" s="43">
        <f t="shared" si="22"/>
        <v>0</v>
      </c>
      <c r="AA95" s="43">
        <f t="shared" si="22"/>
        <v>0</v>
      </c>
      <c r="AB95" s="43">
        <f t="shared" si="22"/>
        <v>0</v>
      </c>
      <c r="AC95" s="43">
        <f t="shared" si="22"/>
        <v>0</v>
      </c>
      <c r="AD95" s="43">
        <f t="shared" si="22"/>
        <v>0</v>
      </c>
      <c r="AE95" s="43">
        <f t="shared" si="22"/>
        <v>0</v>
      </c>
      <c r="AF95" s="43">
        <f t="shared" si="22"/>
        <v>0</v>
      </c>
      <c r="AG95" s="43">
        <f t="shared" si="22"/>
        <v>0</v>
      </c>
      <c r="AH95" s="43">
        <f t="shared" si="22"/>
        <v>0</v>
      </c>
      <c r="AI95" s="43">
        <f t="shared" si="22"/>
        <v>0</v>
      </c>
      <c r="AJ95" s="43">
        <f t="shared" si="22"/>
        <v>0</v>
      </c>
      <c r="AK95" s="43">
        <f t="shared" si="22"/>
        <v>0</v>
      </c>
      <c r="AL95" s="43">
        <f t="shared" si="22"/>
        <v>0</v>
      </c>
      <c r="AM95" s="43">
        <f t="shared" si="22"/>
        <v>0</v>
      </c>
      <c r="AN95" s="43">
        <f t="shared" si="22"/>
        <v>0</v>
      </c>
      <c r="AO95" s="43">
        <f t="shared" si="22"/>
        <v>0</v>
      </c>
      <c r="AP95" s="43">
        <f t="shared" si="22"/>
        <v>0</v>
      </c>
      <c r="AQ95" s="43">
        <f t="shared" si="22"/>
        <v>0</v>
      </c>
      <c r="AR95" s="43">
        <f t="shared" si="22"/>
        <v>0</v>
      </c>
    </row>
    <row r="96" spans="2:44" hidden="1">
      <c r="B96" s="21" t="s">
        <v>190</v>
      </c>
      <c r="C96" s="7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</row>
    <row r="97" spans="2:47" hidden="1">
      <c r="B97" s="124" t="s">
        <v>169</v>
      </c>
      <c r="C97" s="119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</row>
    <row r="98" spans="2:47" hidden="1">
      <c r="B98" s="41" t="s">
        <v>88</v>
      </c>
      <c r="C98" s="21"/>
      <c r="D98" s="9">
        <f>D95-D96-D97</f>
        <v>0</v>
      </c>
      <c r="E98" s="9">
        <f t="shared" ref="E98:AR98" si="23">E95-E96-E97</f>
        <v>0</v>
      </c>
      <c r="F98" s="9">
        <f t="shared" si="23"/>
        <v>0</v>
      </c>
      <c r="G98" s="9">
        <f t="shared" si="23"/>
        <v>0</v>
      </c>
      <c r="H98" s="9">
        <f t="shared" si="23"/>
        <v>0</v>
      </c>
      <c r="I98" s="9">
        <f t="shared" si="23"/>
        <v>0</v>
      </c>
      <c r="J98" s="9">
        <f t="shared" si="23"/>
        <v>0</v>
      </c>
      <c r="K98" s="9">
        <f t="shared" si="23"/>
        <v>0</v>
      </c>
      <c r="L98" s="9">
        <f t="shared" si="23"/>
        <v>0</v>
      </c>
      <c r="M98" s="9">
        <f t="shared" si="23"/>
        <v>0</v>
      </c>
      <c r="N98" s="9">
        <f t="shared" si="23"/>
        <v>0</v>
      </c>
      <c r="O98" s="9">
        <f t="shared" si="23"/>
        <v>0</v>
      </c>
      <c r="P98" s="9">
        <f t="shared" si="23"/>
        <v>0</v>
      </c>
      <c r="Q98" s="9">
        <f t="shared" si="23"/>
        <v>0</v>
      </c>
      <c r="R98" s="9">
        <f t="shared" si="23"/>
        <v>0</v>
      </c>
      <c r="S98" s="9">
        <f t="shared" si="23"/>
        <v>0</v>
      </c>
      <c r="T98" s="9">
        <f t="shared" si="23"/>
        <v>0</v>
      </c>
      <c r="U98" s="9">
        <f t="shared" si="23"/>
        <v>0</v>
      </c>
      <c r="V98" s="9">
        <f t="shared" si="23"/>
        <v>0</v>
      </c>
      <c r="W98" s="9">
        <f t="shared" si="23"/>
        <v>0</v>
      </c>
      <c r="X98" s="9">
        <f t="shared" si="23"/>
        <v>0</v>
      </c>
      <c r="Y98" s="9">
        <f t="shared" si="23"/>
        <v>0</v>
      </c>
      <c r="Z98" s="9">
        <f t="shared" si="23"/>
        <v>0</v>
      </c>
      <c r="AA98" s="9">
        <f t="shared" si="23"/>
        <v>0</v>
      </c>
      <c r="AB98" s="9">
        <f t="shared" si="23"/>
        <v>0</v>
      </c>
      <c r="AC98" s="9">
        <f t="shared" si="23"/>
        <v>0</v>
      </c>
      <c r="AD98" s="9">
        <f t="shared" si="23"/>
        <v>0</v>
      </c>
      <c r="AE98" s="9">
        <f t="shared" si="23"/>
        <v>0</v>
      </c>
      <c r="AF98" s="9">
        <f t="shared" si="23"/>
        <v>0</v>
      </c>
      <c r="AG98" s="9">
        <f t="shared" si="23"/>
        <v>0</v>
      </c>
      <c r="AH98" s="9">
        <f t="shared" si="23"/>
        <v>0</v>
      </c>
      <c r="AI98" s="9">
        <f t="shared" si="23"/>
        <v>0</v>
      </c>
      <c r="AJ98" s="9">
        <f t="shared" si="23"/>
        <v>0</v>
      </c>
      <c r="AK98" s="9">
        <f t="shared" si="23"/>
        <v>0</v>
      </c>
      <c r="AL98" s="9">
        <f t="shared" si="23"/>
        <v>0</v>
      </c>
      <c r="AM98" s="9">
        <f t="shared" si="23"/>
        <v>0</v>
      </c>
      <c r="AN98" s="9">
        <f t="shared" si="23"/>
        <v>0</v>
      </c>
      <c r="AO98" s="9">
        <f t="shared" si="23"/>
        <v>0</v>
      </c>
      <c r="AP98" s="9">
        <f t="shared" si="23"/>
        <v>0</v>
      </c>
      <c r="AQ98" s="9">
        <f t="shared" si="23"/>
        <v>0</v>
      </c>
      <c r="AR98" s="9">
        <f t="shared" si="23"/>
        <v>0</v>
      </c>
      <c r="AS98" s="9"/>
      <c r="AT98" s="9"/>
      <c r="AU98" s="9"/>
    </row>
    <row r="99" spans="2:47" hidden="1">
      <c r="B99" s="35" t="s">
        <v>312</v>
      </c>
      <c r="C99" s="2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2:47" hidden="1">
      <c r="B100" s="7"/>
      <c r="C100" s="2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2:47" s="27" customFormat="1" ht="14.25" hidden="1" customHeight="1">
      <c r="B101" s="7" t="s">
        <v>89</v>
      </c>
      <c r="C101" s="7"/>
      <c r="D101" s="10">
        <f t="shared" ref="D101:AR101" si="24">IF(D147&gt;0,D87/D147,0)</f>
        <v>0</v>
      </c>
      <c r="E101" s="10">
        <f t="shared" si="24"/>
        <v>0</v>
      </c>
      <c r="F101" s="10">
        <f t="shared" si="24"/>
        <v>0</v>
      </c>
      <c r="G101" s="10">
        <f t="shared" si="24"/>
        <v>0</v>
      </c>
      <c r="H101" s="10">
        <f t="shared" si="24"/>
        <v>0</v>
      </c>
      <c r="I101" s="10">
        <f t="shared" si="24"/>
        <v>0</v>
      </c>
      <c r="J101" s="10">
        <f t="shared" si="24"/>
        <v>0</v>
      </c>
      <c r="K101" s="10">
        <f t="shared" si="24"/>
        <v>0</v>
      </c>
      <c r="L101" s="10">
        <f t="shared" si="24"/>
        <v>0</v>
      </c>
      <c r="M101" s="10">
        <f t="shared" si="24"/>
        <v>0</v>
      </c>
      <c r="N101" s="10">
        <f t="shared" si="24"/>
        <v>0</v>
      </c>
      <c r="O101" s="10">
        <f t="shared" si="24"/>
        <v>0</v>
      </c>
      <c r="P101" s="10">
        <f t="shared" si="24"/>
        <v>0</v>
      </c>
      <c r="Q101" s="10">
        <f t="shared" si="24"/>
        <v>0</v>
      </c>
      <c r="R101" s="10">
        <f t="shared" si="24"/>
        <v>0</v>
      </c>
      <c r="S101" s="10">
        <f t="shared" si="24"/>
        <v>0</v>
      </c>
      <c r="T101" s="10">
        <f t="shared" si="24"/>
        <v>0</v>
      </c>
      <c r="U101" s="10">
        <f t="shared" si="24"/>
        <v>0</v>
      </c>
      <c r="V101" s="10">
        <f t="shared" si="24"/>
        <v>0</v>
      </c>
      <c r="W101" s="10">
        <f t="shared" si="24"/>
        <v>0</v>
      </c>
      <c r="X101" s="10">
        <f t="shared" si="24"/>
        <v>0</v>
      </c>
      <c r="Y101" s="10">
        <f t="shared" si="24"/>
        <v>0</v>
      </c>
      <c r="Z101" s="10">
        <f t="shared" si="24"/>
        <v>0</v>
      </c>
      <c r="AA101" s="10">
        <f t="shared" si="24"/>
        <v>0</v>
      </c>
      <c r="AB101" s="10">
        <f t="shared" si="24"/>
        <v>0</v>
      </c>
      <c r="AC101" s="10">
        <f t="shared" si="24"/>
        <v>0</v>
      </c>
      <c r="AD101" s="10">
        <f t="shared" si="24"/>
        <v>0</v>
      </c>
      <c r="AE101" s="10">
        <f t="shared" si="24"/>
        <v>0</v>
      </c>
      <c r="AF101" s="10">
        <f t="shared" si="24"/>
        <v>0</v>
      </c>
      <c r="AG101" s="10">
        <f t="shared" si="24"/>
        <v>0</v>
      </c>
      <c r="AH101" s="10">
        <f t="shared" si="24"/>
        <v>0</v>
      </c>
      <c r="AI101" s="10">
        <f t="shared" si="24"/>
        <v>0</v>
      </c>
      <c r="AJ101" s="10">
        <f t="shared" si="24"/>
        <v>0</v>
      </c>
      <c r="AK101" s="10">
        <f t="shared" si="24"/>
        <v>0</v>
      </c>
      <c r="AL101" s="10">
        <f t="shared" si="24"/>
        <v>0</v>
      </c>
      <c r="AM101" s="10">
        <f t="shared" si="24"/>
        <v>0</v>
      </c>
      <c r="AN101" s="10">
        <f t="shared" si="24"/>
        <v>0</v>
      </c>
      <c r="AO101" s="10">
        <f t="shared" si="24"/>
        <v>0</v>
      </c>
      <c r="AP101" s="10">
        <f t="shared" si="24"/>
        <v>0</v>
      </c>
      <c r="AQ101" s="10">
        <f t="shared" si="24"/>
        <v>0</v>
      </c>
      <c r="AR101" s="10">
        <f t="shared" si="24"/>
        <v>0</v>
      </c>
      <c r="AS101" s="5"/>
      <c r="AT101" s="5"/>
      <c r="AU101" s="5"/>
    </row>
    <row r="102" spans="2:47" hidden="1">
      <c r="B102" s="7" t="s">
        <v>235</v>
      </c>
      <c r="C102" s="7"/>
      <c r="D102" s="10">
        <f>IF(SUM(D89:D94)&gt;0,D87/SUM(D89:D94),0)</f>
        <v>0</v>
      </c>
      <c r="E102" s="10">
        <f t="shared" ref="E102:AR102" si="25">IF(SUM(E89:E94)&gt;0,E87/SUM(E89:E94),0)</f>
        <v>0</v>
      </c>
      <c r="F102" s="10">
        <f t="shared" si="25"/>
        <v>0</v>
      </c>
      <c r="G102" s="10">
        <f t="shared" si="25"/>
        <v>0</v>
      </c>
      <c r="H102" s="10">
        <f t="shared" si="25"/>
        <v>0</v>
      </c>
      <c r="I102" s="10">
        <f t="shared" si="25"/>
        <v>0</v>
      </c>
      <c r="J102" s="10">
        <f t="shared" si="25"/>
        <v>0</v>
      </c>
      <c r="K102" s="10">
        <f t="shared" si="25"/>
        <v>0</v>
      </c>
      <c r="L102" s="10">
        <f t="shared" si="25"/>
        <v>0</v>
      </c>
      <c r="M102" s="10">
        <f t="shared" si="25"/>
        <v>0</v>
      </c>
      <c r="N102" s="10">
        <f t="shared" si="25"/>
        <v>0</v>
      </c>
      <c r="O102" s="10">
        <f t="shared" si="25"/>
        <v>0</v>
      </c>
      <c r="P102" s="10">
        <f t="shared" si="25"/>
        <v>0</v>
      </c>
      <c r="Q102" s="10">
        <f t="shared" si="25"/>
        <v>0</v>
      </c>
      <c r="R102" s="10">
        <f t="shared" si="25"/>
        <v>0</v>
      </c>
      <c r="S102" s="10">
        <f t="shared" si="25"/>
        <v>0</v>
      </c>
      <c r="T102" s="10">
        <f t="shared" si="25"/>
        <v>0</v>
      </c>
      <c r="U102" s="10">
        <f t="shared" si="25"/>
        <v>0</v>
      </c>
      <c r="V102" s="10">
        <f t="shared" si="25"/>
        <v>0</v>
      </c>
      <c r="W102" s="10">
        <f t="shared" si="25"/>
        <v>0</v>
      </c>
      <c r="X102" s="10">
        <f t="shared" si="25"/>
        <v>0</v>
      </c>
      <c r="Y102" s="10">
        <f t="shared" si="25"/>
        <v>0</v>
      </c>
      <c r="Z102" s="10">
        <f t="shared" si="25"/>
        <v>0</v>
      </c>
      <c r="AA102" s="10">
        <f t="shared" si="25"/>
        <v>0</v>
      </c>
      <c r="AB102" s="10">
        <f t="shared" si="25"/>
        <v>0</v>
      </c>
      <c r="AC102" s="10">
        <f t="shared" si="25"/>
        <v>0</v>
      </c>
      <c r="AD102" s="10">
        <f t="shared" si="25"/>
        <v>0</v>
      </c>
      <c r="AE102" s="10">
        <f t="shared" si="25"/>
        <v>0</v>
      </c>
      <c r="AF102" s="10">
        <f t="shared" si="25"/>
        <v>0</v>
      </c>
      <c r="AG102" s="10">
        <f t="shared" si="25"/>
        <v>0</v>
      </c>
      <c r="AH102" s="10">
        <f t="shared" si="25"/>
        <v>0</v>
      </c>
      <c r="AI102" s="10">
        <f t="shared" si="25"/>
        <v>0</v>
      </c>
      <c r="AJ102" s="10">
        <f t="shared" si="25"/>
        <v>0</v>
      </c>
      <c r="AK102" s="10">
        <f t="shared" si="25"/>
        <v>0</v>
      </c>
      <c r="AL102" s="10">
        <f t="shared" si="25"/>
        <v>0</v>
      </c>
      <c r="AM102" s="10">
        <f t="shared" si="25"/>
        <v>0</v>
      </c>
      <c r="AN102" s="10">
        <f t="shared" si="25"/>
        <v>0</v>
      </c>
      <c r="AO102" s="10">
        <f t="shared" si="25"/>
        <v>0</v>
      </c>
      <c r="AP102" s="10">
        <f t="shared" si="25"/>
        <v>0</v>
      </c>
      <c r="AQ102" s="10">
        <f t="shared" si="25"/>
        <v>0</v>
      </c>
      <c r="AR102" s="10">
        <f t="shared" si="25"/>
        <v>0</v>
      </c>
    </row>
    <row r="103" spans="2:47" hidden="1">
      <c r="B103" s="7" t="s">
        <v>90</v>
      </c>
      <c r="C103" s="7"/>
      <c r="D103" s="10" t="e">
        <f>IF('Sources of Funds'!$C$51&gt;0,D98/'Sources of Funds'!$C$51,0)</f>
        <v>#REF!</v>
      </c>
      <c r="E103" s="10" t="e">
        <f>IF('Sources of Funds'!$C$51&gt;0,E98/'Sources of Funds'!$C$51,0)</f>
        <v>#REF!</v>
      </c>
      <c r="F103" s="10" t="e">
        <f>IF('Sources of Funds'!$C$51&gt;0,F98/'Sources of Funds'!$C$51,0)</f>
        <v>#REF!</v>
      </c>
      <c r="G103" s="10" t="e">
        <f>IF('Sources of Funds'!$C$51&gt;0,G98/'Sources of Funds'!$C$51,0)</f>
        <v>#REF!</v>
      </c>
      <c r="H103" s="10" t="e">
        <f>IF('Sources of Funds'!$C$51&gt;0,H98/'Sources of Funds'!$C$51,0)</f>
        <v>#REF!</v>
      </c>
      <c r="I103" s="10" t="e">
        <f>IF('Sources of Funds'!$C$51&gt;0,I98/'Sources of Funds'!$C$51,0)</f>
        <v>#REF!</v>
      </c>
      <c r="J103" s="10" t="e">
        <f>IF('Sources of Funds'!$C$51&gt;0,J98/'Sources of Funds'!$C$51,0)</f>
        <v>#REF!</v>
      </c>
      <c r="K103" s="10" t="e">
        <f>IF('Sources of Funds'!$C$51&gt;0,K98/'Sources of Funds'!$C$51,0)</f>
        <v>#REF!</v>
      </c>
      <c r="L103" s="10" t="e">
        <f>IF('Sources of Funds'!$C$51&gt;0,L98/'Sources of Funds'!$C$51,0)</f>
        <v>#REF!</v>
      </c>
      <c r="M103" s="10" t="e">
        <f>IF('Sources of Funds'!$C$51&gt;0,M98/'Sources of Funds'!$C$51,0)</f>
        <v>#REF!</v>
      </c>
      <c r="N103" s="10" t="e">
        <f>IF('Sources of Funds'!$C$51&gt;0,N98/'Sources of Funds'!$C$51,0)</f>
        <v>#REF!</v>
      </c>
      <c r="O103" s="10" t="e">
        <f>IF('Sources of Funds'!$C$51&gt;0,O98/'Sources of Funds'!$C$51,0)</f>
        <v>#REF!</v>
      </c>
      <c r="P103" s="10" t="e">
        <f>IF('Sources of Funds'!$C$51&gt;0,P98/'Sources of Funds'!$C$51,0)</f>
        <v>#REF!</v>
      </c>
      <c r="Q103" s="10" t="e">
        <f>IF('Sources of Funds'!$C$51&gt;0,Q98/'Sources of Funds'!$C$51,0)</f>
        <v>#REF!</v>
      </c>
      <c r="R103" s="10" t="e">
        <f>IF('Sources of Funds'!$C$51&gt;0,R98/'Sources of Funds'!$C$51,0)</f>
        <v>#REF!</v>
      </c>
      <c r="S103" s="10" t="e">
        <f>IF('Sources of Funds'!$C$51&gt;0,S98/'Sources of Funds'!$C$51,0)</f>
        <v>#REF!</v>
      </c>
      <c r="T103" s="10" t="e">
        <f>IF('Sources of Funds'!$C$51&gt;0,T98/'Sources of Funds'!$C$51,0)</f>
        <v>#REF!</v>
      </c>
      <c r="U103" s="10" t="e">
        <f>IF('Sources of Funds'!$C$51&gt;0,U98/'Sources of Funds'!$C$51,0)</f>
        <v>#REF!</v>
      </c>
      <c r="V103" s="10" t="e">
        <f>IF('Sources of Funds'!$C$51&gt;0,V98/'Sources of Funds'!$C$51,0)</f>
        <v>#REF!</v>
      </c>
      <c r="W103" s="10" t="e">
        <f>IF('Sources of Funds'!$C$51&gt;0,W98/'Sources of Funds'!$C$51,0)</f>
        <v>#REF!</v>
      </c>
      <c r="X103" s="10" t="e">
        <f>IF('Sources of Funds'!$C$51&gt;0,X98/'Sources of Funds'!$C$51,0)</f>
        <v>#REF!</v>
      </c>
      <c r="Y103" s="10" t="e">
        <f>IF('Sources of Funds'!$C$51&gt;0,Y98/'Sources of Funds'!$C$51,0)</f>
        <v>#REF!</v>
      </c>
      <c r="Z103" s="10" t="e">
        <f>IF('Sources of Funds'!$C$51&gt;0,Z98/'Sources of Funds'!$C$51,0)</f>
        <v>#REF!</v>
      </c>
      <c r="AA103" s="10" t="e">
        <f>IF('Sources of Funds'!$C$51&gt;0,AA98/'Sources of Funds'!$C$51,0)</f>
        <v>#REF!</v>
      </c>
      <c r="AB103" s="10" t="e">
        <f>IF('Sources of Funds'!$C$51&gt;0,AB98/'Sources of Funds'!$C$51,0)</f>
        <v>#REF!</v>
      </c>
      <c r="AC103" s="10" t="e">
        <f>IF('Sources of Funds'!$C$51&gt;0,AC98/'Sources of Funds'!$C$51,0)</f>
        <v>#REF!</v>
      </c>
      <c r="AD103" s="10" t="e">
        <f>IF('Sources of Funds'!$C$51&gt;0,AD98/'Sources of Funds'!$C$51,0)</f>
        <v>#REF!</v>
      </c>
      <c r="AE103" s="10" t="e">
        <f>IF('Sources of Funds'!$C$51&gt;0,AE98/'Sources of Funds'!$C$51,0)</f>
        <v>#REF!</v>
      </c>
      <c r="AF103" s="10" t="e">
        <f>IF('Sources of Funds'!$C$51&gt;0,AF98/'Sources of Funds'!$C$51,0)</f>
        <v>#REF!</v>
      </c>
      <c r="AG103" s="10" t="e">
        <f>IF('Sources of Funds'!$C$51&gt;0,AG98/'Sources of Funds'!$C$51,0)</f>
        <v>#REF!</v>
      </c>
      <c r="AH103" s="10" t="e">
        <f>IF('Sources of Funds'!$C$51&gt;0,AH98/'Sources of Funds'!$C$51,0)</f>
        <v>#REF!</v>
      </c>
      <c r="AI103" s="10" t="e">
        <f>IF('Sources of Funds'!$C$51&gt;0,AI98/'Sources of Funds'!$C$51,0)</f>
        <v>#REF!</v>
      </c>
      <c r="AJ103" s="10" t="e">
        <f>IF('Sources of Funds'!$C$51&gt;0,AJ98/'Sources of Funds'!$C$51,0)</f>
        <v>#REF!</v>
      </c>
      <c r="AK103" s="10" t="e">
        <f>IF('Sources of Funds'!$C$51&gt;0,AK98/'Sources of Funds'!$C$51,0)</f>
        <v>#REF!</v>
      </c>
      <c r="AL103" s="10" t="e">
        <f>IF('Sources of Funds'!$C$51&gt;0,AL98/'Sources of Funds'!$C$51,0)</f>
        <v>#REF!</v>
      </c>
      <c r="AM103" s="10" t="e">
        <f>IF('Sources of Funds'!$C$51&gt;0,AM98/'Sources of Funds'!$C$51,0)</f>
        <v>#REF!</v>
      </c>
      <c r="AN103" s="10" t="e">
        <f>IF('Sources of Funds'!$C$51&gt;0,AN98/'Sources of Funds'!$C$51,0)</f>
        <v>#REF!</v>
      </c>
      <c r="AO103" s="10" t="e">
        <f>IF('Sources of Funds'!$C$51&gt;0,AO98/'Sources of Funds'!$C$51,0)</f>
        <v>#REF!</v>
      </c>
      <c r="AP103" s="10" t="e">
        <f>IF('Sources of Funds'!$C$51&gt;0,AP98/'Sources of Funds'!$C$51,0)</f>
        <v>#REF!</v>
      </c>
      <c r="AQ103" s="10" t="e">
        <f>IF('Sources of Funds'!$C$51&gt;0,AQ98/'Sources of Funds'!$C$51,0)</f>
        <v>#REF!</v>
      </c>
      <c r="AR103" s="10" t="e">
        <f>IF('Sources of Funds'!$C$51&gt;0,AR98/'Sources of Funds'!$C$51,0)</f>
        <v>#REF!</v>
      </c>
    </row>
    <row r="104" spans="2:47" hidden="1">
      <c r="B104" s="7"/>
      <c r="C104" s="7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2:47" ht="20.25" hidden="1">
      <c r="B105" s="130" t="s">
        <v>246</v>
      </c>
      <c r="C105" s="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2:47" ht="15.75" hidden="1">
      <c r="B106" s="134" t="s">
        <v>244</v>
      </c>
      <c r="C106" s="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2:47" hidden="1">
      <c r="B107" s="7"/>
      <c r="C107" s="11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2:47" hidden="1">
      <c r="B108" s="35" t="s">
        <v>236</v>
      </c>
      <c r="C108" s="7"/>
      <c r="D108" s="8" t="s">
        <v>91</v>
      </c>
      <c r="E108" s="8" t="s">
        <v>92</v>
      </c>
      <c r="F108" s="8" t="s">
        <v>93</v>
      </c>
      <c r="G108" s="8" t="s">
        <v>94</v>
      </c>
      <c r="H108" s="8" t="s">
        <v>95</v>
      </c>
      <c r="I108" s="8" t="s">
        <v>96</v>
      </c>
      <c r="J108" s="8" t="s">
        <v>97</v>
      </c>
      <c r="K108" s="8" t="s">
        <v>98</v>
      </c>
      <c r="L108" s="8" t="s">
        <v>99</v>
      </c>
      <c r="M108" s="8" t="s">
        <v>100</v>
      </c>
      <c r="N108" s="8" t="s">
        <v>101</v>
      </c>
      <c r="O108" s="8" t="s">
        <v>102</v>
      </c>
      <c r="P108" s="8" t="s">
        <v>103</v>
      </c>
      <c r="Q108" s="8" t="s">
        <v>104</v>
      </c>
      <c r="R108" s="8">
        <f t="shared" ref="R108:AR108" si="26">R59</f>
        <v>15</v>
      </c>
      <c r="S108" s="8">
        <f t="shared" si="26"/>
        <v>16</v>
      </c>
      <c r="T108" s="8">
        <f t="shared" si="26"/>
        <v>17</v>
      </c>
      <c r="U108" s="8">
        <f t="shared" si="26"/>
        <v>18</v>
      </c>
      <c r="V108" s="8">
        <f t="shared" si="26"/>
        <v>19</v>
      </c>
      <c r="W108" s="8">
        <f t="shared" si="26"/>
        <v>20</v>
      </c>
      <c r="X108" s="8">
        <f t="shared" si="26"/>
        <v>21</v>
      </c>
      <c r="Y108" s="8">
        <f t="shared" si="26"/>
        <v>22</v>
      </c>
      <c r="Z108" s="8">
        <f t="shared" si="26"/>
        <v>23</v>
      </c>
      <c r="AA108" s="8">
        <f t="shared" si="26"/>
        <v>24</v>
      </c>
      <c r="AB108" s="8">
        <f t="shared" si="26"/>
        <v>25</v>
      </c>
      <c r="AC108" s="8">
        <f t="shared" si="26"/>
        <v>26</v>
      </c>
      <c r="AD108" s="8">
        <f t="shared" si="26"/>
        <v>27</v>
      </c>
      <c r="AE108" s="8">
        <f t="shared" si="26"/>
        <v>28</v>
      </c>
      <c r="AF108" s="8">
        <f t="shared" si="26"/>
        <v>29</v>
      </c>
      <c r="AG108" s="8">
        <f t="shared" si="26"/>
        <v>30</v>
      </c>
      <c r="AH108" s="8">
        <f t="shared" si="26"/>
        <v>31</v>
      </c>
      <c r="AI108" s="8">
        <f t="shared" si="26"/>
        <v>32</v>
      </c>
      <c r="AJ108" s="8">
        <f t="shared" si="26"/>
        <v>33</v>
      </c>
      <c r="AK108" s="8">
        <f t="shared" si="26"/>
        <v>34</v>
      </c>
      <c r="AL108" s="8">
        <f t="shared" si="26"/>
        <v>35</v>
      </c>
      <c r="AM108" s="8">
        <f t="shared" si="26"/>
        <v>36</v>
      </c>
      <c r="AN108" s="8">
        <f t="shared" si="26"/>
        <v>37</v>
      </c>
      <c r="AO108" s="8">
        <f t="shared" si="26"/>
        <v>38</v>
      </c>
      <c r="AP108" s="8">
        <f t="shared" si="26"/>
        <v>39</v>
      </c>
      <c r="AQ108" s="8">
        <f t="shared" si="26"/>
        <v>40</v>
      </c>
      <c r="AR108" s="8">
        <f t="shared" si="26"/>
        <v>41</v>
      </c>
    </row>
    <row r="109" spans="2:47" hidden="1">
      <c r="B109" s="21"/>
      <c r="C109" s="21"/>
      <c r="D109" s="17" t="s">
        <v>105</v>
      </c>
      <c r="E109" s="17" t="s">
        <v>105</v>
      </c>
      <c r="F109" s="17" t="s">
        <v>105</v>
      </c>
      <c r="G109" s="17" t="s">
        <v>105</v>
      </c>
      <c r="H109" s="17" t="s">
        <v>105</v>
      </c>
      <c r="I109" s="17" t="s">
        <v>105</v>
      </c>
      <c r="J109" s="17" t="s">
        <v>105</v>
      </c>
      <c r="K109" s="17" t="s">
        <v>105</v>
      </c>
      <c r="L109" s="17" t="s">
        <v>105</v>
      </c>
      <c r="M109" s="17" t="s">
        <v>105</v>
      </c>
      <c r="N109" s="17" t="s">
        <v>105</v>
      </c>
      <c r="O109" s="17" t="s">
        <v>105</v>
      </c>
      <c r="P109" s="17" t="s">
        <v>105</v>
      </c>
      <c r="Q109" s="17" t="s">
        <v>105</v>
      </c>
      <c r="R109" s="17" t="s">
        <v>105</v>
      </c>
      <c r="S109" s="17" t="s">
        <v>105</v>
      </c>
      <c r="T109" s="17" t="s">
        <v>105</v>
      </c>
      <c r="U109" s="17" t="s">
        <v>105</v>
      </c>
      <c r="V109" s="17" t="s">
        <v>105</v>
      </c>
      <c r="W109" s="17" t="s">
        <v>105</v>
      </c>
      <c r="X109" s="17" t="s">
        <v>105</v>
      </c>
      <c r="Y109" s="17" t="s">
        <v>105</v>
      </c>
      <c r="Z109" s="17" t="s">
        <v>105</v>
      </c>
      <c r="AA109" s="17" t="s">
        <v>105</v>
      </c>
      <c r="AB109" s="17" t="s">
        <v>105</v>
      </c>
      <c r="AC109" s="17" t="s">
        <v>105</v>
      </c>
      <c r="AD109" s="17" t="s">
        <v>105</v>
      </c>
      <c r="AE109" s="17" t="s">
        <v>105</v>
      </c>
      <c r="AF109" s="17" t="s">
        <v>105</v>
      </c>
      <c r="AG109" s="17" t="s">
        <v>105</v>
      </c>
      <c r="AH109" s="17" t="s">
        <v>105</v>
      </c>
      <c r="AI109" s="17" t="s">
        <v>105</v>
      </c>
      <c r="AJ109" s="17" t="s">
        <v>105</v>
      </c>
      <c r="AK109" s="17" t="s">
        <v>105</v>
      </c>
      <c r="AL109" s="17" t="s">
        <v>105</v>
      </c>
      <c r="AM109" s="17" t="s">
        <v>105</v>
      </c>
      <c r="AN109" s="17" t="s">
        <v>105</v>
      </c>
      <c r="AO109" s="17" t="s">
        <v>105</v>
      </c>
      <c r="AP109" s="17" t="s">
        <v>105</v>
      </c>
      <c r="AQ109" s="17" t="s">
        <v>105</v>
      </c>
      <c r="AR109" s="17" t="s">
        <v>105</v>
      </c>
    </row>
    <row r="110" spans="2:47" hidden="1">
      <c r="B110" s="7" t="s">
        <v>106</v>
      </c>
      <c r="C110" s="7"/>
      <c r="D110" s="9">
        <f t="shared" ref="D110:AR110" si="27">D98</f>
        <v>0</v>
      </c>
      <c r="E110" s="9">
        <f t="shared" si="27"/>
        <v>0</v>
      </c>
      <c r="F110" s="9">
        <f t="shared" si="27"/>
        <v>0</v>
      </c>
      <c r="G110" s="9">
        <f t="shared" si="27"/>
        <v>0</v>
      </c>
      <c r="H110" s="9">
        <f t="shared" si="27"/>
        <v>0</v>
      </c>
      <c r="I110" s="9">
        <f t="shared" si="27"/>
        <v>0</v>
      </c>
      <c r="J110" s="9">
        <f t="shared" si="27"/>
        <v>0</v>
      </c>
      <c r="K110" s="9">
        <f t="shared" si="27"/>
        <v>0</v>
      </c>
      <c r="L110" s="9">
        <f t="shared" si="27"/>
        <v>0</v>
      </c>
      <c r="M110" s="9">
        <f t="shared" si="27"/>
        <v>0</v>
      </c>
      <c r="N110" s="9">
        <f t="shared" si="27"/>
        <v>0</v>
      </c>
      <c r="O110" s="9">
        <f t="shared" si="27"/>
        <v>0</v>
      </c>
      <c r="P110" s="9">
        <f t="shared" si="27"/>
        <v>0</v>
      </c>
      <c r="Q110" s="9">
        <f t="shared" si="27"/>
        <v>0</v>
      </c>
      <c r="R110" s="9">
        <f t="shared" si="27"/>
        <v>0</v>
      </c>
      <c r="S110" s="9">
        <f t="shared" si="27"/>
        <v>0</v>
      </c>
      <c r="T110" s="9">
        <f t="shared" si="27"/>
        <v>0</v>
      </c>
      <c r="U110" s="9">
        <f t="shared" si="27"/>
        <v>0</v>
      </c>
      <c r="V110" s="9">
        <f t="shared" si="27"/>
        <v>0</v>
      </c>
      <c r="W110" s="9">
        <f t="shared" si="27"/>
        <v>0</v>
      </c>
      <c r="X110" s="9">
        <f t="shared" si="27"/>
        <v>0</v>
      </c>
      <c r="Y110" s="9">
        <f t="shared" si="27"/>
        <v>0</v>
      </c>
      <c r="Z110" s="9">
        <f t="shared" si="27"/>
        <v>0</v>
      </c>
      <c r="AA110" s="9">
        <f t="shared" si="27"/>
        <v>0</v>
      </c>
      <c r="AB110" s="9">
        <f t="shared" si="27"/>
        <v>0</v>
      </c>
      <c r="AC110" s="9">
        <f t="shared" si="27"/>
        <v>0</v>
      </c>
      <c r="AD110" s="9">
        <f t="shared" si="27"/>
        <v>0</v>
      </c>
      <c r="AE110" s="9">
        <f t="shared" si="27"/>
        <v>0</v>
      </c>
      <c r="AF110" s="9">
        <f t="shared" si="27"/>
        <v>0</v>
      </c>
      <c r="AG110" s="9">
        <f t="shared" si="27"/>
        <v>0</v>
      </c>
      <c r="AH110" s="9">
        <f t="shared" si="27"/>
        <v>0</v>
      </c>
      <c r="AI110" s="9">
        <f t="shared" si="27"/>
        <v>0</v>
      </c>
      <c r="AJ110" s="9">
        <f t="shared" si="27"/>
        <v>0</v>
      </c>
      <c r="AK110" s="9">
        <f t="shared" si="27"/>
        <v>0</v>
      </c>
      <c r="AL110" s="9">
        <f t="shared" si="27"/>
        <v>0</v>
      </c>
      <c r="AM110" s="9">
        <f t="shared" si="27"/>
        <v>0</v>
      </c>
      <c r="AN110" s="9">
        <f t="shared" si="27"/>
        <v>0</v>
      </c>
      <c r="AO110" s="9">
        <f t="shared" si="27"/>
        <v>0</v>
      </c>
      <c r="AP110" s="9">
        <f t="shared" si="27"/>
        <v>0</v>
      </c>
      <c r="AQ110" s="9">
        <f t="shared" si="27"/>
        <v>0</v>
      </c>
      <c r="AR110" s="9">
        <f t="shared" si="27"/>
        <v>0</v>
      </c>
    </row>
    <row r="111" spans="2:47" hidden="1">
      <c r="B111" s="7" t="s">
        <v>107</v>
      </c>
      <c r="C111" s="7"/>
      <c r="D111" s="9">
        <f>'Tax &amp; Appreciation Benefits'!$C$45</f>
        <v>0</v>
      </c>
      <c r="E111" s="9">
        <f>'Tax &amp; Appreciation Benefits'!$C$45</f>
        <v>0</v>
      </c>
      <c r="F111" s="9">
        <f>'Tax &amp; Appreciation Benefits'!$C$45</f>
        <v>0</v>
      </c>
      <c r="G111" s="9">
        <f>'Tax &amp; Appreciation Benefits'!$C$45</f>
        <v>0</v>
      </c>
      <c r="H111" s="9">
        <f>'Tax &amp; Appreciation Benefits'!$C$45</f>
        <v>0</v>
      </c>
      <c r="I111" s="9">
        <f>'Tax &amp; Appreciation Benefits'!$C$45-('Tax &amp; Appreciation Benefits'!$C$44/5)</f>
        <v>0</v>
      </c>
      <c r="J111" s="9">
        <f>'Tax &amp; Appreciation Benefits'!$C$45-('Tax &amp; Appreciation Benefits'!$C$44/5)</f>
        <v>0</v>
      </c>
      <c r="K111" s="9">
        <f>'Tax &amp; Appreciation Benefits'!$C$45-('Tax &amp; Appreciation Benefits'!$C$44/5)</f>
        <v>0</v>
      </c>
      <c r="L111" s="9">
        <f>'Tax &amp; Appreciation Benefits'!$C$45-('Tax &amp; Appreciation Benefits'!$C$44/5)</f>
        <v>0</v>
      </c>
      <c r="M111" s="9">
        <f>'Tax &amp; Appreciation Benefits'!$C$45-('Tax &amp; Appreciation Benefits'!$C$44/5)</f>
        <v>0</v>
      </c>
      <c r="N111" s="9">
        <f>'Tax &amp; Appreciation Benefits'!$C$45-('Tax &amp; Appreciation Benefits'!$C$44/5)</f>
        <v>0</v>
      </c>
      <c r="O111" s="9">
        <f>'Tax &amp; Appreciation Benefits'!$C$45-('Tax &amp; Appreciation Benefits'!$C$44/5)</f>
        <v>0</v>
      </c>
      <c r="P111" s="9">
        <f>'Tax &amp; Appreciation Benefits'!$C$45-('Tax &amp; Appreciation Benefits'!$C$44/5)</f>
        <v>0</v>
      </c>
      <c r="Q111" s="9">
        <f>'Tax &amp; Appreciation Benefits'!$C$45-('Tax &amp; Appreciation Benefits'!$C$44/5)</f>
        <v>0</v>
      </c>
      <c r="R111" s="9">
        <f>'Tax &amp; Appreciation Benefits'!$C$45-('Tax &amp; Appreciation Benefits'!$C$44/5)</f>
        <v>0</v>
      </c>
      <c r="S111" s="9">
        <f>'Tax &amp; Appreciation Benefits'!$C$45-('Tax &amp; Appreciation Benefits'!$C$44/5)</f>
        <v>0</v>
      </c>
      <c r="T111" s="9">
        <f>'Tax &amp; Appreciation Benefits'!$C$45-('Tax &amp; Appreciation Benefits'!$C$44/5)</f>
        <v>0</v>
      </c>
      <c r="U111" s="9">
        <f>'Tax &amp; Appreciation Benefits'!$C$45-('Tax &amp; Appreciation Benefits'!$C$44/5)</f>
        <v>0</v>
      </c>
      <c r="V111" s="9">
        <f>'Tax &amp; Appreciation Benefits'!$C$45-('Tax &amp; Appreciation Benefits'!$C$44/5)</f>
        <v>0</v>
      </c>
      <c r="W111" s="9">
        <f>'Tax &amp; Appreciation Benefits'!$C$45-('Tax &amp; Appreciation Benefits'!$C$44/5)</f>
        <v>0</v>
      </c>
      <c r="X111" s="9">
        <f>'Tax &amp; Appreciation Benefits'!$C$45-('Tax &amp; Appreciation Benefits'!$C$44/5)</f>
        <v>0</v>
      </c>
      <c r="Y111" s="9">
        <f>'Tax &amp; Appreciation Benefits'!$C$45-('Tax &amp; Appreciation Benefits'!$C$44/5)</f>
        <v>0</v>
      </c>
      <c r="Z111" s="9">
        <f>'Tax &amp; Appreciation Benefits'!$C$45-('Tax &amp; Appreciation Benefits'!$C$44/5)</f>
        <v>0</v>
      </c>
      <c r="AA111" s="9">
        <f>'Tax &amp; Appreciation Benefits'!$C$45-('Tax &amp; Appreciation Benefits'!$C$44/5)</f>
        <v>0</v>
      </c>
      <c r="AB111" s="9">
        <f>'Tax &amp; Appreciation Benefits'!$C$45-('Tax &amp; Appreciation Benefits'!$C$44/5)</f>
        <v>0</v>
      </c>
      <c r="AC111" s="9">
        <f>'Tax &amp; Appreciation Benefits'!$C$45-('Tax &amp; Appreciation Benefits'!$C$44/5)</f>
        <v>0</v>
      </c>
      <c r="AD111" s="9">
        <f>'Tax &amp; Appreciation Benefits'!$C$45-('Tax &amp; Appreciation Benefits'!$C$44/5)</f>
        <v>0</v>
      </c>
      <c r="AE111" s="9">
        <f>'Tax &amp; Appreciation Benefits'!$C$42/39</f>
        <v>0</v>
      </c>
      <c r="AF111" s="9">
        <f>'Tax &amp; Appreciation Benefits'!$C$42/39</f>
        <v>0</v>
      </c>
      <c r="AG111" s="9">
        <f>'Tax &amp; Appreciation Benefits'!$C$42/39</f>
        <v>0</v>
      </c>
      <c r="AH111" s="9">
        <f>'Tax &amp; Appreciation Benefits'!$C$42/39</f>
        <v>0</v>
      </c>
      <c r="AI111" s="9">
        <f>'Tax &amp; Appreciation Benefits'!$C$42/39</f>
        <v>0</v>
      </c>
      <c r="AJ111" s="9">
        <f>'Tax &amp; Appreciation Benefits'!$C$42/39</f>
        <v>0</v>
      </c>
      <c r="AK111" s="9">
        <f>'Tax &amp; Appreciation Benefits'!$C$42/39</f>
        <v>0</v>
      </c>
      <c r="AL111" s="9">
        <f>'Tax &amp; Appreciation Benefits'!$C$42/39</f>
        <v>0</v>
      </c>
      <c r="AM111" s="9">
        <f>'Tax &amp; Appreciation Benefits'!$C$42/39</f>
        <v>0</v>
      </c>
      <c r="AN111" s="9">
        <f>'Tax &amp; Appreciation Benefits'!$C$42/39</f>
        <v>0</v>
      </c>
      <c r="AO111" s="9">
        <f>'Tax &amp; Appreciation Benefits'!$C$42/39</f>
        <v>0</v>
      </c>
      <c r="AP111" s="9">
        <f>'Tax &amp; Appreciation Benefits'!$C$42/39</f>
        <v>0</v>
      </c>
      <c r="AQ111" s="9">
        <v>0</v>
      </c>
      <c r="AR111" s="9">
        <v>0</v>
      </c>
    </row>
    <row r="112" spans="2:47" hidden="1">
      <c r="B112" s="7" t="s">
        <v>109</v>
      </c>
      <c r="C112" s="7"/>
      <c r="D112" s="9" t="e">
        <f>('Development Budget'!#REF!+'Development Budget'!#REF!)/15+IF(D59&lt;='Sources of Funds'!$F$38,('Development Budget'!#REF!+'Development Budget'!#REF!+'Development Budget'!#REF!+'Development Budget'!#REF!)/'Sources of Funds'!$F$38,0)</f>
        <v>#REF!</v>
      </c>
      <c r="E112" s="9" t="e">
        <f>('Development Budget'!#REF!+'Development Budget'!#REF!)/15+IF(E59&lt;='Sources of Funds'!$F$38,('Development Budget'!#REF!+'Development Budget'!#REF!+'Development Budget'!#REF!+'Development Budget'!#REF!)/'Sources of Funds'!$F$38,0)</f>
        <v>#REF!</v>
      </c>
      <c r="F112" s="9" t="e">
        <f>('Development Budget'!#REF!+'Development Budget'!#REF!)/15+IF(F59&lt;='Sources of Funds'!$F$38,('Development Budget'!#REF!+'Development Budget'!#REF!+'Development Budget'!#REF!+'Development Budget'!#REF!)/'Sources of Funds'!$F$38,0)</f>
        <v>#REF!</v>
      </c>
      <c r="G112" s="9" t="e">
        <f>('Development Budget'!#REF!+'Development Budget'!#REF!)/15+IF(G59&lt;='Sources of Funds'!$F$38,('Development Budget'!#REF!+'Development Budget'!#REF!+'Development Budget'!#REF!+'Development Budget'!#REF!)/'Sources of Funds'!$F$38,0)</f>
        <v>#REF!</v>
      </c>
      <c r="H112" s="9" t="e">
        <f>('Development Budget'!#REF!+'Development Budget'!#REF!)/15+IF(H59&lt;='Sources of Funds'!$F$38,('Development Budget'!#REF!+'Development Budget'!#REF!+'Development Budget'!#REF!+'Development Budget'!#REF!)/'Sources of Funds'!$F$38,0)</f>
        <v>#REF!</v>
      </c>
      <c r="I112" s="9" t="e">
        <f>('Development Budget'!#REF!+'Development Budget'!#REF!)/15+IF(I59&lt;='Sources of Funds'!$F$38,('Development Budget'!#REF!+'Development Budget'!#REF!+'Development Budget'!#REF!+'Development Budget'!#REF!)/'Sources of Funds'!$F$38,0)</f>
        <v>#REF!</v>
      </c>
      <c r="J112" s="9" t="e">
        <f>('Development Budget'!#REF!+'Development Budget'!#REF!)/15+IF(J59&lt;='Sources of Funds'!$F$38,('Development Budget'!#REF!+'Development Budget'!#REF!+'Development Budget'!#REF!+'Development Budget'!#REF!)/'Sources of Funds'!$F$38,0)</f>
        <v>#REF!</v>
      </c>
      <c r="K112" s="9" t="e">
        <f>('Development Budget'!#REF!+'Development Budget'!#REF!)/15+IF(K59&lt;='Sources of Funds'!$F$38,('Development Budget'!#REF!+'Development Budget'!#REF!+'Development Budget'!#REF!+'Development Budget'!#REF!)/'Sources of Funds'!$F$38,0)</f>
        <v>#REF!</v>
      </c>
      <c r="L112" s="9" t="e">
        <f>('Development Budget'!#REF!+'Development Budget'!#REF!)/15+IF(L59&lt;='Sources of Funds'!$F$38,('Development Budget'!#REF!+'Development Budget'!#REF!+'Development Budget'!#REF!+'Development Budget'!#REF!)/'Sources of Funds'!$F$38,0)</f>
        <v>#REF!</v>
      </c>
      <c r="M112" s="9" t="e">
        <f>('Development Budget'!#REF!+'Development Budget'!#REF!)/15+IF(M59&lt;='Sources of Funds'!$F$38,('Development Budget'!#REF!+'Development Budget'!#REF!+'Development Budget'!#REF!+'Development Budget'!#REF!)/'Sources of Funds'!$F$38,0)</f>
        <v>#REF!</v>
      </c>
      <c r="N112" s="9" t="e">
        <f>('Development Budget'!#REF!+'Development Budget'!#REF!)/15+IF(N59&lt;='Sources of Funds'!$F$38,('Development Budget'!#REF!+'Development Budget'!#REF!+'Development Budget'!#REF!+'Development Budget'!#REF!)/'Sources of Funds'!$F$38,0)</f>
        <v>#REF!</v>
      </c>
      <c r="O112" s="9" t="e">
        <f>('Development Budget'!#REF!+'Development Budget'!#REF!)/15+IF(O59&lt;='Sources of Funds'!$F$38,('Development Budget'!#REF!+'Development Budget'!#REF!+'Development Budget'!#REF!+'Development Budget'!#REF!)/'Sources of Funds'!$F$38,0)</f>
        <v>#REF!</v>
      </c>
      <c r="P112" s="9" t="e">
        <f>('Development Budget'!#REF!+'Development Budget'!#REF!)/15+IF(P59&lt;='Sources of Funds'!$F$38,('Development Budget'!#REF!+'Development Budget'!#REF!+'Development Budget'!#REF!+'Development Budget'!#REF!)/'Sources of Funds'!$F$38,0)</f>
        <v>#REF!</v>
      </c>
      <c r="Q112" s="9" t="e">
        <f>('Development Budget'!#REF!+'Development Budget'!#REF!)/15+IF(Q59&lt;='Sources of Funds'!$F$38,('Development Budget'!#REF!+'Development Budget'!#REF!+'Development Budget'!#REF!+'Development Budget'!#REF!)/'Sources of Funds'!$F$38,0)</f>
        <v>#REF!</v>
      </c>
      <c r="R112" s="9" t="e">
        <f>('Development Budget'!#REF!+'Development Budget'!#REF!)/15+IF(R59&lt;='Sources of Funds'!$F$38,('Development Budget'!#REF!+'Development Budget'!#REF!+'Development Budget'!#REF!+'Development Budget'!#REF!)/'Sources of Funds'!$F$38,0)</f>
        <v>#REF!</v>
      </c>
      <c r="S112" s="9" t="e">
        <f>IF(S59&lt;='Sources of Funds'!$F$38,('Development Budget'!#REF!+'Development Budget'!#REF!+'Development Budget'!#REF!+'Development Budget'!#REF!)/'Sources of Funds'!$F$38,0)</f>
        <v>#REF!</v>
      </c>
      <c r="T112" s="9" t="e">
        <f>IF(T59&lt;='Sources of Funds'!$F$38,('Development Budget'!#REF!+'Development Budget'!#REF!+'Development Budget'!#REF!+'Development Budget'!#REF!)/'Sources of Funds'!$F$38,0)</f>
        <v>#REF!</v>
      </c>
      <c r="U112" s="9" t="e">
        <f>IF(U59&lt;='Sources of Funds'!$F$38,('Development Budget'!#REF!+'Development Budget'!#REF!+'Development Budget'!#REF!+'Development Budget'!#REF!)/'Sources of Funds'!$F$38,0)</f>
        <v>#REF!</v>
      </c>
      <c r="V112" s="9" t="e">
        <f>IF(V59&lt;='Sources of Funds'!$F$38,('Development Budget'!#REF!+'Development Budget'!#REF!+'Development Budget'!#REF!+'Development Budget'!#REF!)/'Sources of Funds'!$F$38,0)</f>
        <v>#REF!</v>
      </c>
      <c r="W112" s="9" t="e">
        <f>IF(W59&lt;='Sources of Funds'!$F$38,('Development Budget'!#REF!+'Development Budget'!#REF!+'Development Budget'!#REF!+'Development Budget'!#REF!)/'Sources of Funds'!$F$38,0)</f>
        <v>#REF!</v>
      </c>
      <c r="X112" s="9" t="e">
        <f>IF(X59&lt;='Sources of Funds'!$F$38,('Development Budget'!#REF!+'Development Budget'!#REF!+'Development Budget'!#REF!+'Development Budget'!#REF!)/'Sources of Funds'!$F$38,0)</f>
        <v>#REF!</v>
      </c>
      <c r="Y112" s="9" t="e">
        <f>IF(Y59&lt;='Sources of Funds'!$F$38,('Development Budget'!#REF!+'Development Budget'!#REF!+'Development Budget'!#REF!+'Development Budget'!#REF!)/'Sources of Funds'!$F$38,0)</f>
        <v>#REF!</v>
      </c>
      <c r="Z112" s="9" t="e">
        <f>IF(Z59&lt;='Sources of Funds'!$F$38,('Development Budget'!#REF!+'Development Budget'!#REF!+'Development Budget'!#REF!+'Development Budget'!#REF!)/'Sources of Funds'!$F$38,0)</f>
        <v>#REF!</v>
      </c>
      <c r="AA112" s="9" t="e">
        <f>IF(AA59&lt;='Sources of Funds'!$F$38,('Development Budget'!#REF!+'Development Budget'!#REF!+'Development Budget'!#REF!+'Development Budget'!#REF!)/'Sources of Funds'!$F$38,0)</f>
        <v>#REF!</v>
      </c>
      <c r="AB112" s="9" t="e">
        <f>IF(AB59&lt;='Sources of Funds'!$F$38,('Development Budget'!#REF!+'Development Budget'!#REF!+'Development Budget'!#REF!+'Development Budget'!#REF!)/'Sources of Funds'!$F$38,0)</f>
        <v>#REF!</v>
      </c>
      <c r="AC112" s="9" t="e">
        <f>IF(AC59&lt;='Sources of Funds'!$F$38,('Development Budget'!#REF!+'Development Budget'!#REF!+'Development Budget'!#REF!+'Development Budget'!#REF!)/'Sources of Funds'!$F$38,0)</f>
        <v>#REF!</v>
      </c>
      <c r="AD112" s="9" t="e">
        <f>IF(AD59&lt;='Sources of Funds'!$F$38,('Development Budget'!#REF!+'Development Budget'!#REF!+'Development Budget'!#REF!+'Development Budget'!#REF!)/'Sources of Funds'!$F$38,0)</f>
        <v>#REF!</v>
      </c>
      <c r="AE112" s="9" t="e">
        <f>IF(AE59&lt;='Sources of Funds'!$F$38,('Development Budget'!#REF!+'Development Budget'!#REF!+'Development Budget'!#REF!+'Development Budget'!#REF!)/'Sources of Funds'!$F$38,0)</f>
        <v>#REF!</v>
      </c>
      <c r="AF112" s="9" t="e">
        <f>IF(AF59&lt;='Sources of Funds'!$F$38,('Development Budget'!#REF!+'Development Budget'!#REF!+'Development Budget'!#REF!+'Development Budget'!#REF!)/'Sources of Funds'!$F$38,0)</f>
        <v>#REF!</v>
      </c>
      <c r="AG112" s="9" t="e">
        <f>IF(AG59&lt;='Sources of Funds'!$F$38,('Development Budget'!#REF!+'Development Budget'!#REF!+'Development Budget'!#REF!+'Development Budget'!#REF!)/'Sources of Funds'!$F$38,0)</f>
        <v>#REF!</v>
      </c>
      <c r="AH112" s="9">
        <f>IF(AH59&lt;='Sources of Funds'!$F$38,('Development Budget'!#REF!+'Development Budget'!#REF!+'Development Budget'!#REF!+'Development Budget'!#REF!)/'Sources of Funds'!$F$38,0)</f>
        <v>0</v>
      </c>
      <c r="AI112" s="9">
        <f>IF(AI59&lt;='Sources of Funds'!$F$38,('Development Budget'!#REF!+'Development Budget'!#REF!+'Development Budget'!#REF!+'Development Budget'!#REF!)/'Sources of Funds'!$F$38,0)</f>
        <v>0</v>
      </c>
      <c r="AJ112" s="9">
        <f>IF(AJ59&lt;='Sources of Funds'!$F$38,('Development Budget'!#REF!+'Development Budget'!#REF!+'Development Budget'!#REF!+'Development Budget'!#REF!)/'Sources of Funds'!$F$38,0)</f>
        <v>0</v>
      </c>
      <c r="AK112" s="9">
        <f>IF(AK59&lt;='Sources of Funds'!$F$38,('Development Budget'!#REF!+'Development Budget'!#REF!+'Development Budget'!#REF!+'Development Budget'!#REF!)/'Sources of Funds'!$F$38,0)</f>
        <v>0</v>
      </c>
      <c r="AL112" s="9">
        <f>IF(AL59&lt;='Sources of Funds'!$F$38,('Development Budget'!#REF!+'Development Budget'!#REF!+'Development Budget'!#REF!+'Development Budget'!#REF!)/'Sources of Funds'!$F$38,0)</f>
        <v>0</v>
      </c>
      <c r="AM112" s="9">
        <f>IF(AM59&lt;='Sources of Funds'!$F$38,('Development Budget'!#REF!+'Development Budget'!#REF!+'Development Budget'!#REF!+'Development Budget'!#REF!)/'Sources of Funds'!$F$38,0)</f>
        <v>0</v>
      </c>
      <c r="AN112" s="9">
        <f>IF(AN59&lt;='Sources of Funds'!$F$38,('Development Budget'!#REF!+'Development Budget'!#REF!+'Development Budget'!#REF!+'Development Budget'!#REF!)/'Sources of Funds'!$F$38,0)</f>
        <v>0</v>
      </c>
      <c r="AO112" s="9">
        <f>IF(AO59&lt;='Sources of Funds'!$F$38,('Development Budget'!#REF!+'Development Budget'!#REF!+'Development Budget'!#REF!+'Development Budget'!#REF!)/'Sources of Funds'!$F$38,0)</f>
        <v>0</v>
      </c>
      <c r="AP112" s="9">
        <f>IF(AP59&lt;='Sources of Funds'!$F$38,('Development Budget'!#REF!+'Development Budget'!#REF!+'Development Budget'!#REF!+'Development Budget'!#REF!)/'Sources of Funds'!$F$38,0)</f>
        <v>0</v>
      </c>
      <c r="AQ112" s="9">
        <f>IF(AQ59&lt;='Sources of Funds'!$F$38,('Development Budget'!#REF!+'Development Budget'!#REF!+'Development Budget'!#REF!+'Development Budget'!#REF!)/'Sources of Funds'!$F$38,0)</f>
        <v>0</v>
      </c>
      <c r="AR112" s="9">
        <f>IF(AR59&lt;='Sources of Funds'!$F$38,('Development Budget'!#REF!+'Development Budget'!#REF!+'Development Budget'!#REF!+'Development Budget'!#REF!)/'Sources of Funds'!$F$38,0)</f>
        <v>0</v>
      </c>
    </row>
    <row r="113" spans="2:44" hidden="1">
      <c r="B113" s="21" t="s">
        <v>108</v>
      </c>
      <c r="C113" s="7"/>
      <c r="D113" s="9">
        <f t="shared" ref="D113:AR113" si="28">D258</f>
        <v>0</v>
      </c>
      <c r="E113" s="9">
        <f t="shared" si="28"/>
        <v>0</v>
      </c>
      <c r="F113" s="9">
        <f t="shared" si="28"/>
        <v>0</v>
      </c>
      <c r="G113" s="9">
        <f t="shared" si="28"/>
        <v>0</v>
      </c>
      <c r="H113" s="9">
        <f t="shared" si="28"/>
        <v>0</v>
      </c>
      <c r="I113" s="9">
        <f t="shared" si="28"/>
        <v>0</v>
      </c>
      <c r="J113" s="9">
        <f t="shared" si="28"/>
        <v>0</v>
      </c>
      <c r="K113" s="9">
        <f t="shared" si="28"/>
        <v>0</v>
      </c>
      <c r="L113" s="9">
        <f t="shared" si="28"/>
        <v>0</v>
      </c>
      <c r="M113" s="9">
        <f t="shared" si="28"/>
        <v>0</v>
      </c>
      <c r="N113" s="9">
        <f t="shared" si="28"/>
        <v>0</v>
      </c>
      <c r="O113" s="9">
        <f t="shared" si="28"/>
        <v>0</v>
      </c>
      <c r="P113" s="9">
        <f t="shared" si="28"/>
        <v>0</v>
      </c>
      <c r="Q113" s="9">
        <f t="shared" si="28"/>
        <v>0</v>
      </c>
      <c r="R113" s="9">
        <f t="shared" si="28"/>
        <v>0</v>
      </c>
      <c r="S113" s="9">
        <f t="shared" si="28"/>
        <v>0</v>
      </c>
      <c r="T113" s="9">
        <f t="shared" si="28"/>
        <v>0</v>
      </c>
      <c r="U113" s="9">
        <f t="shared" si="28"/>
        <v>0</v>
      </c>
      <c r="V113" s="9">
        <f t="shared" si="28"/>
        <v>0</v>
      </c>
      <c r="W113" s="9">
        <f t="shared" si="28"/>
        <v>0</v>
      </c>
      <c r="X113" s="9">
        <f t="shared" si="28"/>
        <v>0</v>
      </c>
      <c r="Y113" s="9">
        <f t="shared" si="28"/>
        <v>0</v>
      </c>
      <c r="Z113" s="9">
        <f t="shared" si="28"/>
        <v>0</v>
      </c>
      <c r="AA113" s="9">
        <f t="shared" si="28"/>
        <v>0</v>
      </c>
      <c r="AB113" s="9">
        <f t="shared" si="28"/>
        <v>0</v>
      </c>
      <c r="AC113" s="9">
        <f t="shared" si="28"/>
        <v>0</v>
      </c>
      <c r="AD113" s="9">
        <f t="shared" si="28"/>
        <v>0</v>
      </c>
      <c r="AE113" s="9">
        <f t="shared" si="28"/>
        <v>0</v>
      </c>
      <c r="AF113" s="9">
        <f t="shared" si="28"/>
        <v>0</v>
      </c>
      <c r="AG113" s="9">
        <f t="shared" si="28"/>
        <v>0</v>
      </c>
      <c r="AH113" s="9">
        <f t="shared" si="28"/>
        <v>0</v>
      </c>
      <c r="AI113" s="9">
        <f t="shared" si="28"/>
        <v>0</v>
      </c>
      <c r="AJ113" s="9">
        <f t="shared" si="28"/>
        <v>0</v>
      </c>
      <c r="AK113" s="9">
        <f t="shared" si="28"/>
        <v>0</v>
      </c>
      <c r="AL113" s="9">
        <f t="shared" si="28"/>
        <v>0</v>
      </c>
      <c r="AM113" s="9">
        <f t="shared" si="28"/>
        <v>0</v>
      </c>
      <c r="AN113" s="9">
        <f t="shared" si="28"/>
        <v>0</v>
      </c>
      <c r="AO113" s="9">
        <f t="shared" si="28"/>
        <v>0</v>
      </c>
      <c r="AP113" s="9">
        <f t="shared" si="28"/>
        <v>0</v>
      </c>
      <c r="AQ113" s="9">
        <f t="shared" si="28"/>
        <v>0</v>
      </c>
      <c r="AR113" s="9">
        <f t="shared" si="28"/>
        <v>0</v>
      </c>
    </row>
    <row r="114" spans="2:44" hidden="1">
      <c r="B114" s="7" t="s">
        <v>110</v>
      </c>
      <c r="C114" s="7"/>
      <c r="D114" s="9">
        <f>D149+D160+D195+D171+D209+D223+D236</f>
        <v>0</v>
      </c>
      <c r="E114" s="9">
        <f t="shared" ref="E114:AR114" si="29">E149+E160+E195+E171+E209+E223+E236</f>
        <v>0</v>
      </c>
      <c r="F114" s="9">
        <f t="shared" si="29"/>
        <v>0</v>
      </c>
      <c r="G114" s="9">
        <f t="shared" si="29"/>
        <v>0</v>
      </c>
      <c r="H114" s="9">
        <f t="shared" si="29"/>
        <v>0</v>
      </c>
      <c r="I114" s="9">
        <f t="shared" si="29"/>
        <v>0</v>
      </c>
      <c r="J114" s="9">
        <f t="shared" si="29"/>
        <v>0</v>
      </c>
      <c r="K114" s="9">
        <f t="shared" si="29"/>
        <v>0</v>
      </c>
      <c r="L114" s="9">
        <f t="shared" si="29"/>
        <v>0</v>
      </c>
      <c r="M114" s="9">
        <f t="shared" si="29"/>
        <v>0</v>
      </c>
      <c r="N114" s="9">
        <f t="shared" si="29"/>
        <v>0</v>
      </c>
      <c r="O114" s="9">
        <f t="shared" si="29"/>
        <v>0</v>
      </c>
      <c r="P114" s="9">
        <f t="shared" si="29"/>
        <v>0</v>
      </c>
      <c r="Q114" s="9">
        <f t="shared" si="29"/>
        <v>0</v>
      </c>
      <c r="R114" s="9">
        <f t="shared" si="29"/>
        <v>0</v>
      </c>
      <c r="S114" s="9">
        <f t="shared" si="29"/>
        <v>0</v>
      </c>
      <c r="T114" s="9">
        <f t="shared" si="29"/>
        <v>0</v>
      </c>
      <c r="U114" s="9">
        <f t="shared" si="29"/>
        <v>0</v>
      </c>
      <c r="V114" s="9">
        <f t="shared" si="29"/>
        <v>0</v>
      </c>
      <c r="W114" s="9">
        <f t="shared" si="29"/>
        <v>0</v>
      </c>
      <c r="X114" s="9">
        <f t="shared" si="29"/>
        <v>0</v>
      </c>
      <c r="Y114" s="9">
        <f t="shared" si="29"/>
        <v>0</v>
      </c>
      <c r="Z114" s="9">
        <f t="shared" si="29"/>
        <v>0</v>
      </c>
      <c r="AA114" s="9">
        <f t="shared" si="29"/>
        <v>0</v>
      </c>
      <c r="AB114" s="9">
        <f t="shared" si="29"/>
        <v>0</v>
      </c>
      <c r="AC114" s="9">
        <f t="shared" si="29"/>
        <v>0</v>
      </c>
      <c r="AD114" s="9">
        <f t="shared" si="29"/>
        <v>0</v>
      </c>
      <c r="AE114" s="9">
        <f t="shared" si="29"/>
        <v>0</v>
      </c>
      <c r="AF114" s="9">
        <f t="shared" si="29"/>
        <v>0</v>
      </c>
      <c r="AG114" s="9">
        <f t="shared" si="29"/>
        <v>0</v>
      </c>
      <c r="AH114" s="9">
        <f t="shared" si="29"/>
        <v>0</v>
      </c>
      <c r="AI114" s="9">
        <f t="shared" si="29"/>
        <v>0</v>
      </c>
      <c r="AJ114" s="9">
        <f t="shared" si="29"/>
        <v>0</v>
      </c>
      <c r="AK114" s="9">
        <f t="shared" si="29"/>
        <v>0</v>
      </c>
      <c r="AL114" s="9">
        <f t="shared" si="29"/>
        <v>0</v>
      </c>
      <c r="AM114" s="9">
        <f t="shared" si="29"/>
        <v>0</v>
      </c>
      <c r="AN114" s="9">
        <f t="shared" si="29"/>
        <v>0</v>
      </c>
      <c r="AO114" s="9">
        <f t="shared" si="29"/>
        <v>0</v>
      </c>
      <c r="AP114" s="9">
        <f t="shared" si="29"/>
        <v>0</v>
      </c>
      <c r="AQ114" s="9">
        <f t="shared" si="29"/>
        <v>0</v>
      </c>
      <c r="AR114" s="9">
        <f t="shared" si="29"/>
        <v>0</v>
      </c>
    </row>
    <row r="115" spans="2:44" hidden="1">
      <c r="B115" s="19" t="s">
        <v>111</v>
      </c>
      <c r="C115" s="21"/>
      <c r="D115" s="20">
        <f>D85</f>
        <v>0</v>
      </c>
      <c r="E115" s="20">
        <f t="shared" ref="E115:AR115" si="30">E85</f>
        <v>0</v>
      </c>
      <c r="F115" s="20">
        <f t="shared" si="30"/>
        <v>0</v>
      </c>
      <c r="G115" s="20">
        <f t="shared" si="30"/>
        <v>0</v>
      </c>
      <c r="H115" s="20">
        <f t="shared" si="30"/>
        <v>0</v>
      </c>
      <c r="I115" s="20">
        <f t="shared" si="30"/>
        <v>0</v>
      </c>
      <c r="J115" s="20">
        <f t="shared" si="30"/>
        <v>0</v>
      </c>
      <c r="K115" s="20">
        <f t="shared" si="30"/>
        <v>0</v>
      </c>
      <c r="L115" s="20">
        <f t="shared" si="30"/>
        <v>0</v>
      </c>
      <c r="M115" s="20">
        <f t="shared" si="30"/>
        <v>0</v>
      </c>
      <c r="N115" s="20">
        <f t="shared" si="30"/>
        <v>0</v>
      </c>
      <c r="O115" s="20">
        <f t="shared" si="30"/>
        <v>0</v>
      </c>
      <c r="P115" s="20">
        <f t="shared" si="30"/>
        <v>0</v>
      </c>
      <c r="Q115" s="20">
        <f t="shared" si="30"/>
        <v>0</v>
      </c>
      <c r="R115" s="20">
        <f t="shared" si="30"/>
        <v>0</v>
      </c>
      <c r="S115" s="20">
        <f t="shared" si="30"/>
        <v>0</v>
      </c>
      <c r="T115" s="20">
        <f t="shared" si="30"/>
        <v>0</v>
      </c>
      <c r="U115" s="20">
        <f t="shared" si="30"/>
        <v>0</v>
      </c>
      <c r="V115" s="20">
        <f t="shared" si="30"/>
        <v>0</v>
      </c>
      <c r="W115" s="20">
        <f t="shared" si="30"/>
        <v>0</v>
      </c>
      <c r="X115" s="20">
        <f t="shared" si="30"/>
        <v>0</v>
      </c>
      <c r="Y115" s="20">
        <f t="shared" si="30"/>
        <v>0</v>
      </c>
      <c r="Z115" s="20">
        <f t="shared" si="30"/>
        <v>0</v>
      </c>
      <c r="AA115" s="20">
        <f t="shared" si="30"/>
        <v>0</v>
      </c>
      <c r="AB115" s="20">
        <f t="shared" si="30"/>
        <v>0</v>
      </c>
      <c r="AC115" s="20">
        <f t="shared" si="30"/>
        <v>0</v>
      </c>
      <c r="AD115" s="20">
        <f t="shared" si="30"/>
        <v>0</v>
      </c>
      <c r="AE115" s="20">
        <f t="shared" si="30"/>
        <v>0</v>
      </c>
      <c r="AF115" s="20">
        <f t="shared" si="30"/>
        <v>0</v>
      </c>
      <c r="AG115" s="20">
        <f t="shared" si="30"/>
        <v>0</v>
      </c>
      <c r="AH115" s="20">
        <f t="shared" si="30"/>
        <v>0</v>
      </c>
      <c r="AI115" s="20">
        <f t="shared" si="30"/>
        <v>0</v>
      </c>
      <c r="AJ115" s="20">
        <f t="shared" si="30"/>
        <v>0</v>
      </c>
      <c r="AK115" s="20">
        <f t="shared" si="30"/>
        <v>0</v>
      </c>
      <c r="AL115" s="20">
        <f t="shared" si="30"/>
        <v>0</v>
      </c>
      <c r="AM115" s="20">
        <f t="shared" si="30"/>
        <v>0</v>
      </c>
      <c r="AN115" s="20">
        <f t="shared" si="30"/>
        <v>0</v>
      </c>
      <c r="AO115" s="20">
        <f t="shared" si="30"/>
        <v>0</v>
      </c>
      <c r="AP115" s="20">
        <f t="shared" si="30"/>
        <v>0</v>
      </c>
      <c r="AQ115" s="20">
        <f t="shared" si="30"/>
        <v>0</v>
      </c>
      <c r="AR115" s="20">
        <f t="shared" si="30"/>
        <v>0</v>
      </c>
    </row>
    <row r="116" spans="2:44" hidden="1">
      <c r="B116" s="21" t="s">
        <v>245</v>
      </c>
      <c r="C116" s="7"/>
      <c r="D116" s="9" t="e">
        <f t="shared" ref="D116:AR116" si="31">D110-D111-D113-D112+D114+D115</f>
        <v>#REF!</v>
      </c>
      <c r="E116" s="9" t="e">
        <f t="shared" si="31"/>
        <v>#REF!</v>
      </c>
      <c r="F116" s="9" t="e">
        <f t="shared" si="31"/>
        <v>#REF!</v>
      </c>
      <c r="G116" s="9" t="e">
        <f t="shared" si="31"/>
        <v>#REF!</v>
      </c>
      <c r="H116" s="9" t="e">
        <f t="shared" si="31"/>
        <v>#REF!</v>
      </c>
      <c r="I116" s="9" t="e">
        <f t="shared" si="31"/>
        <v>#REF!</v>
      </c>
      <c r="J116" s="9" t="e">
        <f t="shared" si="31"/>
        <v>#REF!</v>
      </c>
      <c r="K116" s="9" t="e">
        <f t="shared" si="31"/>
        <v>#REF!</v>
      </c>
      <c r="L116" s="9" t="e">
        <f t="shared" si="31"/>
        <v>#REF!</v>
      </c>
      <c r="M116" s="9" t="e">
        <f t="shared" si="31"/>
        <v>#REF!</v>
      </c>
      <c r="N116" s="9" t="e">
        <f t="shared" si="31"/>
        <v>#REF!</v>
      </c>
      <c r="O116" s="9" t="e">
        <f t="shared" si="31"/>
        <v>#REF!</v>
      </c>
      <c r="P116" s="9" t="e">
        <f t="shared" si="31"/>
        <v>#REF!</v>
      </c>
      <c r="Q116" s="9" t="e">
        <f t="shared" si="31"/>
        <v>#REF!</v>
      </c>
      <c r="R116" s="9" t="e">
        <f t="shared" si="31"/>
        <v>#REF!</v>
      </c>
      <c r="S116" s="9" t="e">
        <f t="shared" si="31"/>
        <v>#REF!</v>
      </c>
      <c r="T116" s="9" t="e">
        <f t="shared" si="31"/>
        <v>#REF!</v>
      </c>
      <c r="U116" s="9" t="e">
        <f t="shared" si="31"/>
        <v>#REF!</v>
      </c>
      <c r="V116" s="9" t="e">
        <f t="shared" si="31"/>
        <v>#REF!</v>
      </c>
      <c r="W116" s="9" t="e">
        <f t="shared" si="31"/>
        <v>#REF!</v>
      </c>
      <c r="X116" s="9" t="e">
        <f t="shared" si="31"/>
        <v>#REF!</v>
      </c>
      <c r="Y116" s="9" t="e">
        <f t="shared" si="31"/>
        <v>#REF!</v>
      </c>
      <c r="Z116" s="9" t="e">
        <f t="shared" si="31"/>
        <v>#REF!</v>
      </c>
      <c r="AA116" s="9" t="e">
        <f t="shared" si="31"/>
        <v>#REF!</v>
      </c>
      <c r="AB116" s="9" t="e">
        <f t="shared" si="31"/>
        <v>#REF!</v>
      </c>
      <c r="AC116" s="9" t="e">
        <f t="shared" si="31"/>
        <v>#REF!</v>
      </c>
      <c r="AD116" s="9" t="e">
        <f t="shared" si="31"/>
        <v>#REF!</v>
      </c>
      <c r="AE116" s="9" t="e">
        <f t="shared" si="31"/>
        <v>#REF!</v>
      </c>
      <c r="AF116" s="9" t="e">
        <f t="shared" si="31"/>
        <v>#REF!</v>
      </c>
      <c r="AG116" s="9" t="e">
        <f t="shared" si="31"/>
        <v>#REF!</v>
      </c>
      <c r="AH116" s="9">
        <f t="shared" si="31"/>
        <v>0</v>
      </c>
      <c r="AI116" s="9">
        <f t="shared" si="31"/>
        <v>0</v>
      </c>
      <c r="AJ116" s="9">
        <f t="shared" si="31"/>
        <v>0</v>
      </c>
      <c r="AK116" s="9">
        <f t="shared" si="31"/>
        <v>0</v>
      </c>
      <c r="AL116" s="9">
        <f t="shared" si="31"/>
        <v>0</v>
      </c>
      <c r="AM116" s="9">
        <f t="shared" si="31"/>
        <v>0</v>
      </c>
      <c r="AN116" s="9">
        <f t="shared" si="31"/>
        <v>0</v>
      </c>
      <c r="AO116" s="9">
        <f t="shared" si="31"/>
        <v>0</v>
      </c>
      <c r="AP116" s="9">
        <f t="shared" si="31"/>
        <v>0</v>
      </c>
      <c r="AQ116" s="9">
        <f t="shared" si="31"/>
        <v>0</v>
      </c>
      <c r="AR116" s="9">
        <f t="shared" si="31"/>
        <v>0</v>
      </c>
    </row>
    <row r="117" spans="2:44" hidden="1">
      <c r="B117" s="7" t="s">
        <v>285</v>
      </c>
      <c r="C117" s="7"/>
      <c r="D117" s="11">
        <f>'Sources of Funds'!E16</f>
        <v>0</v>
      </c>
      <c r="E117" s="11">
        <f>'Sources of Funds'!E16</f>
        <v>0</v>
      </c>
      <c r="F117" s="11">
        <f>'Sources of Funds'!E16</f>
        <v>0</v>
      </c>
      <c r="G117" s="11">
        <f>'Sources of Funds'!E16</f>
        <v>0</v>
      </c>
      <c r="H117" s="11">
        <f>'Sources of Funds'!E16</f>
        <v>0</v>
      </c>
      <c r="I117" s="11">
        <f>'Sources of Funds'!E16</f>
        <v>0</v>
      </c>
      <c r="J117" s="11">
        <f>'Sources of Funds'!E16</f>
        <v>0</v>
      </c>
      <c r="K117" s="11">
        <f>'Sources of Funds'!E16</f>
        <v>0</v>
      </c>
      <c r="L117" s="11">
        <f>'Sources of Funds'!E16</f>
        <v>0</v>
      </c>
      <c r="M117" s="11">
        <f>'Sources of Funds'!E16</f>
        <v>0</v>
      </c>
      <c r="N117" s="11">
        <f>'Sources of Funds'!E16</f>
        <v>0</v>
      </c>
      <c r="O117" s="11">
        <f>'Sources of Funds'!E16</f>
        <v>0</v>
      </c>
      <c r="P117" s="11">
        <f>'Sources of Funds'!E16</f>
        <v>0</v>
      </c>
      <c r="Q117" s="11">
        <f>'Sources of Funds'!E16</f>
        <v>0</v>
      </c>
      <c r="R117" s="11">
        <f>'Sources of Funds'!$E$16</f>
        <v>0</v>
      </c>
      <c r="S117" s="11">
        <f>'Sources of Funds'!$E$16</f>
        <v>0</v>
      </c>
      <c r="T117" s="11">
        <f>'Sources of Funds'!$E$16</f>
        <v>0</v>
      </c>
      <c r="U117" s="11">
        <f>'Sources of Funds'!$E$16</f>
        <v>0</v>
      </c>
      <c r="V117" s="11">
        <f>'Sources of Funds'!$E$16</f>
        <v>0</v>
      </c>
      <c r="W117" s="11">
        <f>'Sources of Funds'!$E$16</f>
        <v>0</v>
      </c>
      <c r="X117" s="11">
        <f>'Sources of Funds'!$E$16</f>
        <v>0</v>
      </c>
      <c r="Y117" s="11">
        <f>'Sources of Funds'!$E$16</f>
        <v>0</v>
      </c>
      <c r="Z117" s="11">
        <f>'Sources of Funds'!$E$16</f>
        <v>0</v>
      </c>
      <c r="AA117" s="11">
        <f>'Sources of Funds'!$E$16</f>
        <v>0</v>
      </c>
      <c r="AB117" s="11">
        <f>'Sources of Funds'!$E$16</f>
        <v>0</v>
      </c>
      <c r="AC117" s="11">
        <f>'Sources of Funds'!$E$16</f>
        <v>0</v>
      </c>
      <c r="AD117" s="11">
        <f>'Sources of Funds'!$E$16</f>
        <v>0</v>
      </c>
      <c r="AE117" s="11">
        <f>'Sources of Funds'!$E$16</f>
        <v>0</v>
      </c>
      <c r="AF117" s="11">
        <f>'Sources of Funds'!$E$16</f>
        <v>0</v>
      </c>
      <c r="AG117" s="11">
        <f>'Sources of Funds'!$E$16</f>
        <v>0</v>
      </c>
      <c r="AH117" s="11">
        <f>'Sources of Funds'!$E$16</f>
        <v>0</v>
      </c>
      <c r="AI117" s="11">
        <f>'Sources of Funds'!$E$16</f>
        <v>0</v>
      </c>
      <c r="AJ117" s="11">
        <f>'Sources of Funds'!$E$16</f>
        <v>0</v>
      </c>
      <c r="AK117" s="11">
        <f>'Sources of Funds'!$E$16</f>
        <v>0</v>
      </c>
      <c r="AL117" s="11">
        <f>'Sources of Funds'!$E$16</f>
        <v>0</v>
      </c>
      <c r="AM117" s="11">
        <f>'Sources of Funds'!$E$16</f>
        <v>0</v>
      </c>
      <c r="AN117" s="11">
        <f>'Sources of Funds'!$E$16</f>
        <v>0</v>
      </c>
      <c r="AO117" s="11">
        <f>'Sources of Funds'!$E$16</f>
        <v>0</v>
      </c>
      <c r="AP117" s="11">
        <f>'Sources of Funds'!$E$16</f>
        <v>0</v>
      </c>
      <c r="AQ117" s="11">
        <f>'Sources of Funds'!$E$16</f>
        <v>0</v>
      </c>
      <c r="AR117" s="11">
        <f>'Sources of Funds'!$E$16</f>
        <v>0</v>
      </c>
    </row>
    <row r="118" spans="2:44" hidden="1">
      <c r="B118" s="21"/>
      <c r="C118" s="21"/>
      <c r="D118" s="17" t="s">
        <v>74</v>
      </c>
      <c r="E118" s="17" t="s">
        <v>74</v>
      </c>
      <c r="F118" s="17" t="s">
        <v>74</v>
      </c>
      <c r="G118" s="17" t="s">
        <v>74</v>
      </c>
      <c r="H118" s="17" t="s">
        <v>74</v>
      </c>
      <c r="I118" s="17" t="s">
        <v>74</v>
      </c>
      <c r="J118" s="17" t="s">
        <v>74</v>
      </c>
      <c r="K118" s="17" t="s">
        <v>74</v>
      </c>
      <c r="L118" s="17" t="s">
        <v>74</v>
      </c>
      <c r="M118" s="17" t="s">
        <v>74</v>
      </c>
      <c r="N118" s="17" t="s">
        <v>74</v>
      </c>
      <c r="O118" s="17" t="s">
        <v>74</v>
      </c>
      <c r="P118" s="17" t="s">
        <v>74</v>
      </c>
      <c r="Q118" s="17" t="s">
        <v>74</v>
      </c>
      <c r="R118" s="17" t="s">
        <v>74</v>
      </c>
      <c r="S118" s="17" t="s">
        <v>74</v>
      </c>
      <c r="T118" s="17" t="s">
        <v>74</v>
      </c>
      <c r="U118" s="17" t="s">
        <v>74</v>
      </c>
      <c r="V118" s="17" t="s">
        <v>74</v>
      </c>
      <c r="W118" s="17" t="s">
        <v>74</v>
      </c>
      <c r="X118" s="17" t="s">
        <v>74</v>
      </c>
      <c r="Y118" s="17" t="s">
        <v>74</v>
      </c>
      <c r="Z118" s="17" t="s">
        <v>74</v>
      </c>
      <c r="AA118" s="17" t="s">
        <v>74</v>
      </c>
      <c r="AB118" s="17" t="s">
        <v>74</v>
      </c>
      <c r="AC118" s="17" t="s">
        <v>74</v>
      </c>
      <c r="AD118" s="17" t="s">
        <v>74</v>
      </c>
      <c r="AE118" s="17" t="s">
        <v>74</v>
      </c>
      <c r="AF118" s="17" t="s">
        <v>74</v>
      </c>
      <c r="AG118" s="17" t="s">
        <v>74</v>
      </c>
      <c r="AH118" s="17" t="s">
        <v>74</v>
      </c>
      <c r="AI118" s="17" t="s">
        <v>74</v>
      </c>
      <c r="AJ118" s="17" t="s">
        <v>74</v>
      </c>
      <c r="AK118" s="17" t="s">
        <v>74</v>
      </c>
      <c r="AL118" s="17" t="s">
        <v>74</v>
      </c>
      <c r="AM118" s="17" t="s">
        <v>74</v>
      </c>
      <c r="AN118" s="17" t="s">
        <v>74</v>
      </c>
      <c r="AO118" s="17" t="s">
        <v>74</v>
      </c>
      <c r="AP118" s="17" t="s">
        <v>74</v>
      </c>
      <c r="AQ118" s="17" t="s">
        <v>74</v>
      </c>
      <c r="AR118" s="17" t="s">
        <v>74</v>
      </c>
    </row>
    <row r="119" spans="2:44" hidden="1">
      <c r="B119" s="21" t="s">
        <v>237</v>
      </c>
      <c r="C119" s="7"/>
      <c r="D119" s="9" t="e">
        <f t="shared" ref="D119:S119" si="32">D116*D117</f>
        <v>#REF!</v>
      </c>
      <c r="E119" s="9" t="e">
        <f t="shared" si="32"/>
        <v>#REF!</v>
      </c>
      <c r="F119" s="9" t="e">
        <f t="shared" si="32"/>
        <v>#REF!</v>
      </c>
      <c r="G119" s="9" t="e">
        <f t="shared" si="32"/>
        <v>#REF!</v>
      </c>
      <c r="H119" s="9" t="e">
        <f t="shared" si="32"/>
        <v>#REF!</v>
      </c>
      <c r="I119" s="9" t="e">
        <f t="shared" si="32"/>
        <v>#REF!</v>
      </c>
      <c r="J119" s="9" t="e">
        <f t="shared" si="32"/>
        <v>#REF!</v>
      </c>
      <c r="K119" s="9" t="e">
        <f t="shared" si="32"/>
        <v>#REF!</v>
      </c>
      <c r="L119" s="9" t="e">
        <f t="shared" si="32"/>
        <v>#REF!</v>
      </c>
      <c r="M119" s="9" t="e">
        <f t="shared" si="32"/>
        <v>#REF!</v>
      </c>
      <c r="N119" s="9" t="e">
        <f t="shared" si="32"/>
        <v>#REF!</v>
      </c>
      <c r="O119" s="9" t="e">
        <f t="shared" si="32"/>
        <v>#REF!</v>
      </c>
      <c r="P119" s="9" t="e">
        <f t="shared" si="32"/>
        <v>#REF!</v>
      </c>
      <c r="Q119" s="9" t="e">
        <f t="shared" si="32"/>
        <v>#REF!</v>
      </c>
      <c r="R119" s="9" t="e">
        <f t="shared" si="32"/>
        <v>#REF!</v>
      </c>
      <c r="S119" s="9" t="e">
        <f t="shared" si="32"/>
        <v>#REF!</v>
      </c>
      <c r="T119" s="9" t="e">
        <f t="shared" ref="T119:AI119" si="33">T116*T117</f>
        <v>#REF!</v>
      </c>
      <c r="U119" s="9" t="e">
        <f t="shared" si="33"/>
        <v>#REF!</v>
      </c>
      <c r="V119" s="9" t="e">
        <f t="shared" si="33"/>
        <v>#REF!</v>
      </c>
      <c r="W119" s="9" t="e">
        <f t="shared" si="33"/>
        <v>#REF!</v>
      </c>
      <c r="X119" s="9" t="e">
        <f t="shared" si="33"/>
        <v>#REF!</v>
      </c>
      <c r="Y119" s="9" t="e">
        <f t="shared" si="33"/>
        <v>#REF!</v>
      </c>
      <c r="Z119" s="9" t="e">
        <f t="shared" si="33"/>
        <v>#REF!</v>
      </c>
      <c r="AA119" s="9" t="e">
        <f t="shared" si="33"/>
        <v>#REF!</v>
      </c>
      <c r="AB119" s="9" t="e">
        <f t="shared" si="33"/>
        <v>#REF!</v>
      </c>
      <c r="AC119" s="9" t="e">
        <f t="shared" si="33"/>
        <v>#REF!</v>
      </c>
      <c r="AD119" s="9" t="e">
        <f t="shared" si="33"/>
        <v>#REF!</v>
      </c>
      <c r="AE119" s="9" t="e">
        <f t="shared" si="33"/>
        <v>#REF!</v>
      </c>
      <c r="AF119" s="9" t="e">
        <f t="shared" si="33"/>
        <v>#REF!</v>
      </c>
      <c r="AG119" s="9" t="e">
        <f t="shared" si="33"/>
        <v>#REF!</v>
      </c>
      <c r="AH119" s="9">
        <f t="shared" si="33"/>
        <v>0</v>
      </c>
      <c r="AI119" s="9">
        <f t="shared" si="33"/>
        <v>0</v>
      </c>
      <c r="AJ119" s="9">
        <f t="shared" ref="AJ119:AR119" si="34">AJ116*AJ117</f>
        <v>0</v>
      </c>
      <c r="AK119" s="9">
        <f t="shared" si="34"/>
        <v>0</v>
      </c>
      <c r="AL119" s="9">
        <f t="shared" si="34"/>
        <v>0</v>
      </c>
      <c r="AM119" s="9">
        <f t="shared" si="34"/>
        <v>0</v>
      </c>
      <c r="AN119" s="9">
        <f t="shared" si="34"/>
        <v>0</v>
      </c>
      <c r="AO119" s="9">
        <f t="shared" si="34"/>
        <v>0</v>
      </c>
      <c r="AP119" s="9">
        <f t="shared" si="34"/>
        <v>0</v>
      </c>
      <c r="AQ119" s="9">
        <f t="shared" si="34"/>
        <v>0</v>
      </c>
      <c r="AR119" s="9">
        <f t="shared" si="34"/>
        <v>0</v>
      </c>
    </row>
    <row r="120" spans="2:44" hidden="1">
      <c r="B120" s="7"/>
      <c r="C120" s="7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2:44" hidden="1">
      <c r="B121" s="7" t="s">
        <v>106</v>
      </c>
      <c r="C121" s="7"/>
      <c r="D121" s="9">
        <f t="shared" ref="D121:AR121" si="35">D98</f>
        <v>0</v>
      </c>
      <c r="E121" s="9">
        <f t="shared" si="35"/>
        <v>0</v>
      </c>
      <c r="F121" s="9">
        <f t="shared" si="35"/>
        <v>0</v>
      </c>
      <c r="G121" s="9">
        <f t="shared" si="35"/>
        <v>0</v>
      </c>
      <c r="H121" s="9">
        <f t="shared" si="35"/>
        <v>0</v>
      </c>
      <c r="I121" s="9">
        <f t="shared" si="35"/>
        <v>0</v>
      </c>
      <c r="J121" s="9">
        <f t="shared" si="35"/>
        <v>0</v>
      </c>
      <c r="K121" s="9">
        <f t="shared" si="35"/>
        <v>0</v>
      </c>
      <c r="L121" s="9">
        <f t="shared" si="35"/>
        <v>0</v>
      </c>
      <c r="M121" s="9">
        <f t="shared" si="35"/>
        <v>0</v>
      </c>
      <c r="N121" s="9">
        <f t="shared" si="35"/>
        <v>0</v>
      </c>
      <c r="O121" s="9">
        <f t="shared" si="35"/>
        <v>0</v>
      </c>
      <c r="P121" s="9">
        <f t="shared" si="35"/>
        <v>0</v>
      </c>
      <c r="Q121" s="9">
        <f t="shared" si="35"/>
        <v>0</v>
      </c>
      <c r="R121" s="9">
        <f t="shared" si="35"/>
        <v>0</v>
      </c>
      <c r="S121" s="9">
        <f t="shared" si="35"/>
        <v>0</v>
      </c>
      <c r="T121" s="9">
        <f t="shared" si="35"/>
        <v>0</v>
      </c>
      <c r="U121" s="9">
        <f t="shared" si="35"/>
        <v>0</v>
      </c>
      <c r="V121" s="9">
        <f t="shared" si="35"/>
        <v>0</v>
      </c>
      <c r="W121" s="9">
        <f t="shared" si="35"/>
        <v>0</v>
      </c>
      <c r="X121" s="9">
        <f t="shared" si="35"/>
        <v>0</v>
      </c>
      <c r="Y121" s="9">
        <f t="shared" si="35"/>
        <v>0</v>
      </c>
      <c r="Z121" s="9">
        <f t="shared" si="35"/>
        <v>0</v>
      </c>
      <c r="AA121" s="9">
        <f t="shared" si="35"/>
        <v>0</v>
      </c>
      <c r="AB121" s="9">
        <f t="shared" si="35"/>
        <v>0</v>
      </c>
      <c r="AC121" s="9">
        <f t="shared" si="35"/>
        <v>0</v>
      </c>
      <c r="AD121" s="9">
        <f t="shared" si="35"/>
        <v>0</v>
      </c>
      <c r="AE121" s="9">
        <f t="shared" si="35"/>
        <v>0</v>
      </c>
      <c r="AF121" s="9">
        <f t="shared" si="35"/>
        <v>0</v>
      </c>
      <c r="AG121" s="9">
        <f t="shared" si="35"/>
        <v>0</v>
      </c>
      <c r="AH121" s="9">
        <f t="shared" si="35"/>
        <v>0</v>
      </c>
      <c r="AI121" s="9">
        <f t="shared" si="35"/>
        <v>0</v>
      </c>
      <c r="AJ121" s="9">
        <f t="shared" si="35"/>
        <v>0</v>
      </c>
      <c r="AK121" s="9">
        <f t="shared" si="35"/>
        <v>0</v>
      </c>
      <c r="AL121" s="9">
        <f t="shared" si="35"/>
        <v>0</v>
      </c>
      <c r="AM121" s="9">
        <f t="shared" si="35"/>
        <v>0</v>
      </c>
      <c r="AN121" s="9">
        <f t="shared" si="35"/>
        <v>0</v>
      </c>
      <c r="AO121" s="9">
        <f t="shared" si="35"/>
        <v>0</v>
      </c>
      <c r="AP121" s="9">
        <f t="shared" si="35"/>
        <v>0</v>
      </c>
      <c r="AQ121" s="9">
        <f t="shared" si="35"/>
        <v>0</v>
      </c>
      <c r="AR121" s="9">
        <f t="shared" si="35"/>
        <v>0</v>
      </c>
    </row>
    <row r="122" spans="2:44" hidden="1">
      <c r="B122" s="21" t="s">
        <v>238</v>
      </c>
      <c r="C122" s="7"/>
      <c r="D122" s="9" t="e">
        <f t="shared" ref="D122:AR122" si="36">D119</f>
        <v>#REF!</v>
      </c>
      <c r="E122" s="9" t="e">
        <f t="shared" si="36"/>
        <v>#REF!</v>
      </c>
      <c r="F122" s="9" t="e">
        <f t="shared" si="36"/>
        <v>#REF!</v>
      </c>
      <c r="G122" s="9" t="e">
        <f t="shared" si="36"/>
        <v>#REF!</v>
      </c>
      <c r="H122" s="9" t="e">
        <f t="shared" si="36"/>
        <v>#REF!</v>
      </c>
      <c r="I122" s="9" t="e">
        <f t="shared" si="36"/>
        <v>#REF!</v>
      </c>
      <c r="J122" s="9" t="e">
        <f t="shared" si="36"/>
        <v>#REF!</v>
      </c>
      <c r="K122" s="9" t="e">
        <f t="shared" si="36"/>
        <v>#REF!</v>
      </c>
      <c r="L122" s="9" t="e">
        <f t="shared" si="36"/>
        <v>#REF!</v>
      </c>
      <c r="M122" s="9" t="e">
        <f t="shared" si="36"/>
        <v>#REF!</v>
      </c>
      <c r="N122" s="9" t="e">
        <f t="shared" si="36"/>
        <v>#REF!</v>
      </c>
      <c r="O122" s="9" t="e">
        <f t="shared" si="36"/>
        <v>#REF!</v>
      </c>
      <c r="P122" s="9" t="e">
        <f t="shared" si="36"/>
        <v>#REF!</v>
      </c>
      <c r="Q122" s="9" t="e">
        <f t="shared" si="36"/>
        <v>#REF!</v>
      </c>
      <c r="R122" s="9" t="e">
        <f t="shared" si="36"/>
        <v>#REF!</v>
      </c>
      <c r="S122" s="9" t="e">
        <f t="shared" si="36"/>
        <v>#REF!</v>
      </c>
      <c r="T122" s="9" t="e">
        <f t="shared" si="36"/>
        <v>#REF!</v>
      </c>
      <c r="U122" s="9" t="e">
        <f t="shared" si="36"/>
        <v>#REF!</v>
      </c>
      <c r="V122" s="9" t="e">
        <f t="shared" si="36"/>
        <v>#REF!</v>
      </c>
      <c r="W122" s="9" t="e">
        <f t="shared" si="36"/>
        <v>#REF!</v>
      </c>
      <c r="X122" s="9" t="e">
        <f t="shared" si="36"/>
        <v>#REF!</v>
      </c>
      <c r="Y122" s="9" t="e">
        <f t="shared" si="36"/>
        <v>#REF!</v>
      </c>
      <c r="Z122" s="9" t="e">
        <f t="shared" si="36"/>
        <v>#REF!</v>
      </c>
      <c r="AA122" s="9" t="e">
        <f t="shared" si="36"/>
        <v>#REF!</v>
      </c>
      <c r="AB122" s="9" t="e">
        <f t="shared" si="36"/>
        <v>#REF!</v>
      </c>
      <c r="AC122" s="9" t="e">
        <f t="shared" si="36"/>
        <v>#REF!</v>
      </c>
      <c r="AD122" s="9" t="e">
        <f t="shared" si="36"/>
        <v>#REF!</v>
      </c>
      <c r="AE122" s="9" t="e">
        <f t="shared" si="36"/>
        <v>#REF!</v>
      </c>
      <c r="AF122" s="9" t="e">
        <f t="shared" si="36"/>
        <v>#REF!</v>
      </c>
      <c r="AG122" s="9" t="e">
        <f t="shared" si="36"/>
        <v>#REF!</v>
      </c>
      <c r="AH122" s="9">
        <f t="shared" si="36"/>
        <v>0</v>
      </c>
      <c r="AI122" s="9">
        <f t="shared" si="36"/>
        <v>0</v>
      </c>
      <c r="AJ122" s="9">
        <f t="shared" si="36"/>
        <v>0</v>
      </c>
      <c r="AK122" s="9">
        <f t="shared" si="36"/>
        <v>0</v>
      </c>
      <c r="AL122" s="9">
        <f t="shared" si="36"/>
        <v>0</v>
      </c>
      <c r="AM122" s="9">
        <f t="shared" si="36"/>
        <v>0</v>
      </c>
      <c r="AN122" s="9">
        <f t="shared" si="36"/>
        <v>0</v>
      </c>
      <c r="AO122" s="9">
        <f t="shared" si="36"/>
        <v>0</v>
      </c>
      <c r="AP122" s="9">
        <f t="shared" si="36"/>
        <v>0</v>
      </c>
      <c r="AQ122" s="9">
        <f t="shared" si="36"/>
        <v>0</v>
      </c>
      <c r="AR122" s="9">
        <f t="shared" si="36"/>
        <v>0</v>
      </c>
    </row>
    <row r="123" spans="2:44" hidden="1">
      <c r="B123" s="21"/>
      <c r="C123" s="21"/>
      <c r="D123" s="17" t="s">
        <v>74</v>
      </c>
      <c r="E123" s="17" t="s">
        <v>74</v>
      </c>
      <c r="F123" s="17" t="s">
        <v>74</v>
      </c>
      <c r="G123" s="17" t="s">
        <v>74</v>
      </c>
      <c r="H123" s="17" t="s">
        <v>74</v>
      </c>
      <c r="I123" s="17" t="s">
        <v>74</v>
      </c>
      <c r="J123" s="17" t="s">
        <v>74</v>
      </c>
      <c r="K123" s="17" t="s">
        <v>74</v>
      </c>
      <c r="L123" s="17" t="s">
        <v>74</v>
      </c>
      <c r="M123" s="17" t="s">
        <v>74</v>
      </c>
      <c r="N123" s="17" t="s">
        <v>74</v>
      </c>
      <c r="O123" s="17" t="s">
        <v>74</v>
      </c>
      <c r="P123" s="17" t="s">
        <v>74</v>
      </c>
      <c r="Q123" s="17" t="s">
        <v>74</v>
      </c>
      <c r="R123" s="17" t="s">
        <v>74</v>
      </c>
      <c r="S123" s="17" t="s">
        <v>74</v>
      </c>
      <c r="T123" s="17" t="s">
        <v>74</v>
      </c>
      <c r="U123" s="17" t="s">
        <v>74</v>
      </c>
      <c r="V123" s="17" t="s">
        <v>74</v>
      </c>
      <c r="W123" s="17" t="s">
        <v>74</v>
      </c>
      <c r="X123" s="17" t="s">
        <v>74</v>
      </c>
      <c r="Y123" s="17" t="s">
        <v>74</v>
      </c>
      <c r="Z123" s="17" t="s">
        <v>74</v>
      </c>
      <c r="AA123" s="17" t="s">
        <v>74</v>
      </c>
      <c r="AB123" s="17" t="s">
        <v>74</v>
      </c>
      <c r="AC123" s="17" t="s">
        <v>74</v>
      </c>
      <c r="AD123" s="17" t="s">
        <v>74</v>
      </c>
      <c r="AE123" s="17" t="s">
        <v>74</v>
      </c>
      <c r="AF123" s="17" t="s">
        <v>74</v>
      </c>
      <c r="AG123" s="17" t="s">
        <v>74</v>
      </c>
      <c r="AH123" s="17" t="s">
        <v>74</v>
      </c>
      <c r="AI123" s="17" t="s">
        <v>74</v>
      </c>
      <c r="AJ123" s="17" t="s">
        <v>74</v>
      </c>
      <c r="AK123" s="17" t="s">
        <v>74</v>
      </c>
      <c r="AL123" s="17" t="s">
        <v>74</v>
      </c>
      <c r="AM123" s="17" t="s">
        <v>74</v>
      </c>
      <c r="AN123" s="17" t="s">
        <v>74</v>
      </c>
      <c r="AO123" s="17" t="s">
        <v>74</v>
      </c>
      <c r="AP123" s="17" t="s">
        <v>74</v>
      </c>
      <c r="AQ123" s="17" t="s">
        <v>74</v>
      </c>
      <c r="AR123" s="17" t="s">
        <v>74</v>
      </c>
    </row>
    <row r="124" spans="2:44" hidden="1">
      <c r="B124" s="7" t="s">
        <v>112</v>
      </c>
      <c r="C124" s="7"/>
      <c r="D124" s="9" t="e">
        <f t="shared" ref="D124:S124" si="37">D121-D122</f>
        <v>#REF!</v>
      </c>
      <c r="E124" s="9" t="e">
        <f t="shared" si="37"/>
        <v>#REF!</v>
      </c>
      <c r="F124" s="9" t="e">
        <f t="shared" si="37"/>
        <v>#REF!</v>
      </c>
      <c r="G124" s="9" t="e">
        <f t="shared" si="37"/>
        <v>#REF!</v>
      </c>
      <c r="H124" s="9" t="e">
        <f t="shared" si="37"/>
        <v>#REF!</v>
      </c>
      <c r="I124" s="9" t="e">
        <f t="shared" si="37"/>
        <v>#REF!</v>
      </c>
      <c r="J124" s="9" t="e">
        <f t="shared" si="37"/>
        <v>#REF!</v>
      </c>
      <c r="K124" s="9" t="e">
        <f t="shared" si="37"/>
        <v>#REF!</v>
      </c>
      <c r="L124" s="9" t="e">
        <f t="shared" si="37"/>
        <v>#REF!</v>
      </c>
      <c r="M124" s="9" t="e">
        <f t="shared" si="37"/>
        <v>#REF!</v>
      </c>
      <c r="N124" s="9" t="e">
        <f t="shared" si="37"/>
        <v>#REF!</v>
      </c>
      <c r="O124" s="9" t="e">
        <f t="shared" si="37"/>
        <v>#REF!</v>
      </c>
      <c r="P124" s="9" t="e">
        <f t="shared" si="37"/>
        <v>#REF!</v>
      </c>
      <c r="Q124" s="9" t="e">
        <f t="shared" si="37"/>
        <v>#REF!</v>
      </c>
      <c r="R124" s="9" t="e">
        <f t="shared" si="37"/>
        <v>#REF!</v>
      </c>
      <c r="S124" s="9" t="e">
        <f t="shared" si="37"/>
        <v>#REF!</v>
      </c>
      <c r="T124" s="9" t="e">
        <f t="shared" ref="T124:AI124" si="38">T121-T122</f>
        <v>#REF!</v>
      </c>
      <c r="U124" s="9" t="e">
        <f t="shared" si="38"/>
        <v>#REF!</v>
      </c>
      <c r="V124" s="9" t="e">
        <f t="shared" si="38"/>
        <v>#REF!</v>
      </c>
      <c r="W124" s="9" t="e">
        <f t="shared" si="38"/>
        <v>#REF!</v>
      </c>
      <c r="X124" s="9" t="e">
        <f t="shared" si="38"/>
        <v>#REF!</v>
      </c>
      <c r="Y124" s="9" t="e">
        <f t="shared" si="38"/>
        <v>#REF!</v>
      </c>
      <c r="Z124" s="9" t="e">
        <f t="shared" si="38"/>
        <v>#REF!</v>
      </c>
      <c r="AA124" s="9" t="e">
        <f t="shared" si="38"/>
        <v>#REF!</v>
      </c>
      <c r="AB124" s="9" t="e">
        <f t="shared" si="38"/>
        <v>#REF!</v>
      </c>
      <c r="AC124" s="9" t="e">
        <f t="shared" si="38"/>
        <v>#REF!</v>
      </c>
      <c r="AD124" s="9" t="e">
        <f t="shared" si="38"/>
        <v>#REF!</v>
      </c>
      <c r="AE124" s="9" t="e">
        <f t="shared" si="38"/>
        <v>#REF!</v>
      </c>
      <c r="AF124" s="9" t="e">
        <f t="shared" si="38"/>
        <v>#REF!</v>
      </c>
      <c r="AG124" s="9" t="e">
        <f t="shared" si="38"/>
        <v>#REF!</v>
      </c>
      <c r="AH124" s="9">
        <f t="shared" si="38"/>
        <v>0</v>
      </c>
      <c r="AI124" s="9">
        <f t="shared" si="38"/>
        <v>0</v>
      </c>
      <c r="AJ124" s="9">
        <f t="shared" ref="AJ124:AR124" si="39">AJ121-AJ122</f>
        <v>0</v>
      </c>
      <c r="AK124" s="9">
        <f t="shared" si="39"/>
        <v>0</v>
      </c>
      <c r="AL124" s="9">
        <f t="shared" si="39"/>
        <v>0</v>
      </c>
      <c r="AM124" s="9">
        <f t="shared" si="39"/>
        <v>0</v>
      </c>
      <c r="AN124" s="9">
        <f t="shared" si="39"/>
        <v>0</v>
      </c>
      <c r="AO124" s="9">
        <f t="shared" si="39"/>
        <v>0</v>
      </c>
      <c r="AP124" s="9">
        <f t="shared" si="39"/>
        <v>0</v>
      </c>
      <c r="AQ124" s="9">
        <f t="shared" si="39"/>
        <v>0</v>
      </c>
      <c r="AR124" s="9">
        <f t="shared" si="39"/>
        <v>0</v>
      </c>
    </row>
    <row r="125" spans="2:44" hidden="1">
      <c r="B125" s="7"/>
      <c r="C125" s="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2:44" hidden="1">
      <c r="B126" s="7"/>
      <c r="C126" s="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2:44" hidden="1">
      <c r="B127" s="7"/>
      <c r="C127" s="6" t="s">
        <v>113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2:44" hidden="1">
      <c r="B128" s="7"/>
      <c r="C128" s="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2:44" hidden="1">
      <c r="B129" s="7" t="s">
        <v>106</v>
      </c>
      <c r="C129" s="7"/>
      <c r="D129" s="9">
        <f t="shared" ref="D129:AR129" si="40">D98</f>
        <v>0</v>
      </c>
      <c r="E129" s="9">
        <f t="shared" si="40"/>
        <v>0</v>
      </c>
      <c r="F129" s="9">
        <f t="shared" si="40"/>
        <v>0</v>
      </c>
      <c r="G129" s="9">
        <f t="shared" si="40"/>
        <v>0</v>
      </c>
      <c r="H129" s="9">
        <f t="shared" si="40"/>
        <v>0</v>
      </c>
      <c r="I129" s="9">
        <f t="shared" si="40"/>
        <v>0</v>
      </c>
      <c r="J129" s="9">
        <f t="shared" si="40"/>
        <v>0</v>
      </c>
      <c r="K129" s="9">
        <f t="shared" si="40"/>
        <v>0</v>
      </c>
      <c r="L129" s="9">
        <f t="shared" si="40"/>
        <v>0</v>
      </c>
      <c r="M129" s="9">
        <f t="shared" si="40"/>
        <v>0</v>
      </c>
      <c r="N129" s="9">
        <f t="shared" si="40"/>
        <v>0</v>
      </c>
      <c r="O129" s="9">
        <f t="shared" si="40"/>
        <v>0</v>
      </c>
      <c r="P129" s="9">
        <f t="shared" si="40"/>
        <v>0</v>
      </c>
      <c r="Q129" s="9">
        <f t="shared" si="40"/>
        <v>0</v>
      </c>
      <c r="R129" s="9">
        <f t="shared" si="40"/>
        <v>0</v>
      </c>
      <c r="S129" s="9">
        <f t="shared" si="40"/>
        <v>0</v>
      </c>
      <c r="T129" s="9">
        <f t="shared" si="40"/>
        <v>0</v>
      </c>
      <c r="U129" s="9">
        <f t="shared" si="40"/>
        <v>0</v>
      </c>
      <c r="V129" s="9">
        <f t="shared" si="40"/>
        <v>0</v>
      </c>
      <c r="W129" s="9">
        <f t="shared" si="40"/>
        <v>0</v>
      </c>
      <c r="X129" s="9">
        <f t="shared" si="40"/>
        <v>0</v>
      </c>
      <c r="Y129" s="9">
        <f t="shared" si="40"/>
        <v>0</v>
      </c>
      <c r="Z129" s="9">
        <f t="shared" si="40"/>
        <v>0</v>
      </c>
      <c r="AA129" s="9">
        <f t="shared" si="40"/>
        <v>0</v>
      </c>
      <c r="AB129" s="9">
        <f t="shared" si="40"/>
        <v>0</v>
      </c>
      <c r="AC129" s="9">
        <f t="shared" si="40"/>
        <v>0</v>
      </c>
      <c r="AD129" s="9">
        <f t="shared" si="40"/>
        <v>0</v>
      </c>
      <c r="AE129" s="9">
        <f t="shared" si="40"/>
        <v>0</v>
      </c>
      <c r="AF129" s="9">
        <f t="shared" si="40"/>
        <v>0</v>
      </c>
      <c r="AG129" s="9">
        <f t="shared" si="40"/>
        <v>0</v>
      </c>
      <c r="AH129" s="9">
        <f t="shared" si="40"/>
        <v>0</v>
      </c>
      <c r="AI129" s="9">
        <f t="shared" si="40"/>
        <v>0</v>
      </c>
      <c r="AJ129" s="9">
        <f t="shared" si="40"/>
        <v>0</v>
      </c>
      <c r="AK129" s="9">
        <f t="shared" si="40"/>
        <v>0</v>
      </c>
      <c r="AL129" s="9">
        <f t="shared" si="40"/>
        <v>0</v>
      </c>
      <c r="AM129" s="9">
        <f t="shared" si="40"/>
        <v>0</v>
      </c>
      <c r="AN129" s="9">
        <f t="shared" si="40"/>
        <v>0</v>
      </c>
      <c r="AO129" s="9">
        <f t="shared" si="40"/>
        <v>0</v>
      </c>
      <c r="AP129" s="9">
        <f t="shared" si="40"/>
        <v>0</v>
      </c>
      <c r="AQ129" s="9">
        <f t="shared" si="40"/>
        <v>0</v>
      </c>
      <c r="AR129" s="9">
        <f t="shared" si="40"/>
        <v>0</v>
      </c>
    </row>
    <row r="130" spans="2:44" hidden="1">
      <c r="B130" s="7" t="s">
        <v>114</v>
      </c>
      <c r="C130" s="7"/>
      <c r="D130" s="9" t="e">
        <f t="shared" ref="D130:AR130" si="41">D122</f>
        <v>#REF!</v>
      </c>
      <c r="E130" s="9" t="e">
        <f t="shared" si="41"/>
        <v>#REF!</v>
      </c>
      <c r="F130" s="9" t="e">
        <f t="shared" si="41"/>
        <v>#REF!</v>
      </c>
      <c r="G130" s="9" t="e">
        <f t="shared" si="41"/>
        <v>#REF!</v>
      </c>
      <c r="H130" s="9" t="e">
        <f t="shared" si="41"/>
        <v>#REF!</v>
      </c>
      <c r="I130" s="9" t="e">
        <f t="shared" si="41"/>
        <v>#REF!</v>
      </c>
      <c r="J130" s="9" t="e">
        <f t="shared" si="41"/>
        <v>#REF!</v>
      </c>
      <c r="K130" s="9" t="e">
        <f t="shared" si="41"/>
        <v>#REF!</v>
      </c>
      <c r="L130" s="9" t="e">
        <f t="shared" si="41"/>
        <v>#REF!</v>
      </c>
      <c r="M130" s="9" t="e">
        <f t="shared" si="41"/>
        <v>#REF!</v>
      </c>
      <c r="N130" s="9" t="e">
        <f t="shared" si="41"/>
        <v>#REF!</v>
      </c>
      <c r="O130" s="9" t="e">
        <f t="shared" si="41"/>
        <v>#REF!</v>
      </c>
      <c r="P130" s="9" t="e">
        <f t="shared" si="41"/>
        <v>#REF!</v>
      </c>
      <c r="Q130" s="9" t="e">
        <f t="shared" si="41"/>
        <v>#REF!</v>
      </c>
      <c r="R130" s="9" t="e">
        <f t="shared" si="41"/>
        <v>#REF!</v>
      </c>
      <c r="S130" s="9" t="e">
        <f t="shared" si="41"/>
        <v>#REF!</v>
      </c>
      <c r="T130" s="9" t="e">
        <f t="shared" si="41"/>
        <v>#REF!</v>
      </c>
      <c r="U130" s="9" t="e">
        <f t="shared" si="41"/>
        <v>#REF!</v>
      </c>
      <c r="V130" s="9" t="e">
        <f t="shared" si="41"/>
        <v>#REF!</v>
      </c>
      <c r="W130" s="9" t="e">
        <f t="shared" si="41"/>
        <v>#REF!</v>
      </c>
      <c r="X130" s="9" t="e">
        <f t="shared" si="41"/>
        <v>#REF!</v>
      </c>
      <c r="Y130" s="9" t="e">
        <f t="shared" si="41"/>
        <v>#REF!</v>
      </c>
      <c r="Z130" s="9" t="e">
        <f t="shared" si="41"/>
        <v>#REF!</v>
      </c>
      <c r="AA130" s="9" t="e">
        <f t="shared" si="41"/>
        <v>#REF!</v>
      </c>
      <c r="AB130" s="9" t="e">
        <f t="shared" si="41"/>
        <v>#REF!</v>
      </c>
      <c r="AC130" s="9" t="e">
        <f t="shared" si="41"/>
        <v>#REF!</v>
      </c>
      <c r="AD130" s="9" t="e">
        <f t="shared" si="41"/>
        <v>#REF!</v>
      </c>
      <c r="AE130" s="9" t="e">
        <f t="shared" si="41"/>
        <v>#REF!</v>
      </c>
      <c r="AF130" s="9" t="e">
        <f t="shared" si="41"/>
        <v>#REF!</v>
      </c>
      <c r="AG130" s="9" t="e">
        <f t="shared" si="41"/>
        <v>#REF!</v>
      </c>
      <c r="AH130" s="9">
        <f t="shared" si="41"/>
        <v>0</v>
      </c>
      <c r="AI130" s="9">
        <f t="shared" si="41"/>
        <v>0</v>
      </c>
      <c r="AJ130" s="9">
        <f t="shared" si="41"/>
        <v>0</v>
      </c>
      <c r="AK130" s="9">
        <f t="shared" si="41"/>
        <v>0</v>
      </c>
      <c r="AL130" s="9">
        <f t="shared" si="41"/>
        <v>0</v>
      </c>
      <c r="AM130" s="9">
        <f t="shared" si="41"/>
        <v>0</v>
      </c>
      <c r="AN130" s="9">
        <f t="shared" si="41"/>
        <v>0</v>
      </c>
      <c r="AO130" s="9">
        <f t="shared" si="41"/>
        <v>0</v>
      </c>
      <c r="AP130" s="9">
        <f t="shared" si="41"/>
        <v>0</v>
      </c>
      <c r="AQ130" s="9">
        <f t="shared" si="41"/>
        <v>0</v>
      </c>
      <c r="AR130" s="9">
        <f t="shared" si="41"/>
        <v>0</v>
      </c>
    </row>
    <row r="131" spans="2:44" hidden="1">
      <c r="B131" s="21" t="s">
        <v>148</v>
      </c>
      <c r="C131" s="7"/>
      <c r="D131" s="9" t="e">
        <f>IF('Sources of Funds'!J4+1,'Tax &amp; Appreciation Benefits'!C33,0)</f>
        <v>#REF!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2:44" hidden="1">
      <c r="B132" s="7" t="s">
        <v>115</v>
      </c>
      <c r="C132" s="7"/>
      <c r="D132" s="9" t="e">
        <f>'Tax &amp; Appreciation Benefits'!$C$21</f>
        <v>#REF!</v>
      </c>
      <c r="E132" s="9" t="e">
        <f>'Tax &amp; Appreciation Benefits'!$C$21</f>
        <v>#REF!</v>
      </c>
      <c r="F132" s="9" t="e">
        <f>'Tax &amp; Appreciation Benefits'!$C$21</f>
        <v>#REF!</v>
      </c>
      <c r="G132" s="9" t="e">
        <f>'Tax &amp; Appreciation Benefits'!$C$21</f>
        <v>#REF!</v>
      </c>
      <c r="H132" s="9" t="e">
        <f>'Tax &amp; Appreciation Benefits'!$C$21</f>
        <v>#REF!</v>
      </c>
      <c r="I132" s="9" t="e">
        <f>'Tax &amp; Appreciation Benefits'!$C$21</f>
        <v>#REF!</v>
      </c>
      <c r="J132" s="9" t="e">
        <f>'Tax &amp; Appreciation Benefits'!$C$21</f>
        <v>#REF!</v>
      </c>
      <c r="K132" s="9" t="e">
        <f>'Tax &amp; Appreciation Benefits'!$C$21</f>
        <v>#REF!</v>
      </c>
      <c r="L132" s="9" t="e">
        <f>'Tax &amp; Appreciation Benefits'!$C$21</f>
        <v>#REF!</v>
      </c>
      <c r="M132" s="9" t="e">
        <f>'Tax &amp; Appreciation Benefits'!$C$21</f>
        <v>#REF!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2:44" hidden="1">
      <c r="B133" s="7" t="s">
        <v>116</v>
      </c>
      <c r="C133" s="7"/>
      <c r="D133" s="9">
        <f>IF('Sources of Funds'!$E$5=D59,'Tax &amp; Appreciation Benefits'!$C$53,0)</f>
        <v>0</v>
      </c>
      <c r="E133" s="9">
        <f>IF('Sources of Funds'!$E$5=E59,'Tax &amp; Appreciation Benefits'!$C$53,0)</f>
        <v>0</v>
      </c>
      <c r="F133" s="9">
        <f>IF('Sources of Funds'!$E$5=F59,'Tax &amp; Appreciation Benefits'!$C$53,0)</f>
        <v>0</v>
      </c>
      <c r="G133" s="9">
        <f>IF('Sources of Funds'!$E$5=G59,'Tax &amp; Appreciation Benefits'!$C$53,0)</f>
        <v>0</v>
      </c>
      <c r="H133" s="9">
        <f>IF('Sources of Funds'!$E$5=H59,'Tax &amp; Appreciation Benefits'!$C$53,0)</f>
        <v>0</v>
      </c>
      <c r="I133" s="9">
        <f>IF('Sources of Funds'!$E$5=I59,'Tax &amp; Appreciation Benefits'!$C$53,0)</f>
        <v>0</v>
      </c>
      <c r="J133" s="9">
        <f>IF('Sources of Funds'!$E$5=J59,'Tax &amp; Appreciation Benefits'!$C$53,0)</f>
        <v>0</v>
      </c>
      <c r="K133" s="9">
        <f>IF('Sources of Funds'!$E$5=K59,'Tax &amp; Appreciation Benefits'!$C$53,0)</f>
        <v>0</v>
      </c>
      <c r="L133" s="9">
        <f>IF('Sources of Funds'!$E$5=L59,'Tax &amp; Appreciation Benefits'!$C$53,0)</f>
        <v>0</v>
      </c>
      <c r="M133" s="9">
        <f>IF('Sources of Funds'!$E$5=M59,'Tax &amp; Appreciation Benefits'!$C$53,0)</f>
        <v>0</v>
      </c>
      <c r="N133" s="9">
        <f>IF('Sources of Funds'!$E$5=N59,'Tax &amp; Appreciation Benefits'!$C$53,0)</f>
        <v>0</v>
      </c>
      <c r="O133" s="9">
        <f>IF('Sources of Funds'!$E$5=O59,'Tax &amp; Appreciation Benefits'!$C$53,0)</f>
        <v>0</v>
      </c>
      <c r="P133" s="9">
        <f>IF('Sources of Funds'!$E$5=P59,'Tax &amp; Appreciation Benefits'!$C$53,0)</f>
        <v>0</v>
      </c>
      <c r="Q133" s="9">
        <f>IF('Sources of Funds'!$E$5=Q59,'Tax &amp; Appreciation Benefits'!$C$53,0)</f>
        <v>0</v>
      </c>
      <c r="R133" s="9">
        <f>IF('Sources of Funds'!$E$5=R59,'Tax &amp; Appreciation Benefits'!$C$53,0)</f>
        <v>0</v>
      </c>
      <c r="S133" s="9">
        <f>IF('Sources of Funds'!$E$5=S59,'Tax &amp; Appreciation Benefits'!$C$53,0)</f>
        <v>0</v>
      </c>
      <c r="T133" s="9">
        <f>IF('Sources of Funds'!$E$5=T59,'Tax &amp; Appreciation Benefits'!$C$53,0)</f>
        <v>0</v>
      </c>
      <c r="U133" s="9">
        <f>IF('Sources of Funds'!$E$5=U59,'Tax &amp; Appreciation Benefits'!$C$53,0)</f>
        <v>0</v>
      </c>
      <c r="V133" s="9">
        <f>IF('Sources of Funds'!$E$5=V59,'Tax &amp; Appreciation Benefits'!$C$53,0)</f>
        <v>0</v>
      </c>
      <c r="W133" s="9">
        <f>IF('Sources of Funds'!$E$5=W59,'Tax &amp; Appreciation Benefits'!$C$53,0)</f>
        <v>0</v>
      </c>
      <c r="X133" s="9">
        <f>IF('Sources of Funds'!$E$5=X59,'Tax &amp; Appreciation Benefits'!$C$53,0)</f>
        <v>0</v>
      </c>
      <c r="Y133" s="9">
        <f>IF('Sources of Funds'!$E$5=Y59,'Tax &amp; Appreciation Benefits'!$C$53,0)</f>
        <v>0</v>
      </c>
      <c r="Z133" s="9">
        <f>IF('Sources of Funds'!$E$5=Z59,'Tax &amp; Appreciation Benefits'!$C$53,0)</f>
        <v>0</v>
      </c>
      <c r="AA133" s="9">
        <f>IF('Sources of Funds'!$E$5=AA59,'Tax &amp; Appreciation Benefits'!$C$53,0)</f>
        <v>0</v>
      </c>
      <c r="AB133" s="9">
        <f>IF('Sources of Funds'!$E$5=AB59,'Tax &amp; Appreciation Benefits'!$C$53,0)</f>
        <v>0</v>
      </c>
      <c r="AC133" s="9">
        <f>IF('Sources of Funds'!$E$5=AC59,'Tax &amp; Appreciation Benefits'!$C$53,0)</f>
        <v>0</v>
      </c>
      <c r="AD133" s="9">
        <f>IF('Sources of Funds'!$E$5=AD59,'Tax &amp; Appreciation Benefits'!$C$53,0)</f>
        <v>0</v>
      </c>
      <c r="AE133" s="9">
        <f>IF('Sources of Funds'!$E$5=AE59,'Tax &amp; Appreciation Benefits'!$C$53,0)</f>
        <v>0</v>
      </c>
      <c r="AF133" s="9">
        <f>IF('Sources of Funds'!$E$5=AF59,'Tax &amp; Appreciation Benefits'!$C$53,0)</f>
        <v>0</v>
      </c>
      <c r="AG133" s="9">
        <f>IF('Sources of Funds'!$E$5=AG59,'Tax &amp; Appreciation Benefits'!$C$53,0)</f>
        <v>0</v>
      </c>
      <c r="AH133" s="9">
        <f>IF('Sources of Funds'!$E$5=AH59,'Tax &amp; Appreciation Benefits'!$C$53,0)</f>
        <v>0</v>
      </c>
      <c r="AI133" s="9">
        <f>IF('Sources of Funds'!$E$5=AI59,'Tax &amp; Appreciation Benefits'!$C$53,0)</f>
        <v>0</v>
      </c>
      <c r="AJ133" s="9">
        <f>IF('Sources of Funds'!$E$5=AJ59,'Tax &amp; Appreciation Benefits'!$C$53,0)</f>
        <v>0</v>
      </c>
      <c r="AK133" s="9">
        <f>IF('Sources of Funds'!$E$5=AK59,'Tax &amp; Appreciation Benefits'!$C$53,0)</f>
        <v>0</v>
      </c>
      <c r="AL133" s="9">
        <f>IF('Sources of Funds'!$E$5=AL59,'Tax &amp; Appreciation Benefits'!$C$53,0)</f>
        <v>0</v>
      </c>
      <c r="AM133" s="9">
        <f>IF('Sources of Funds'!$E$5=AM59,'Tax &amp; Appreciation Benefits'!$C$53,0)</f>
        <v>0</v>
      </c>
      <c r="AN133" s="9">
        <f>IF('Sources of Funds'!$E$5=AN59,'Tax &amp; Appreciation Benefits'!$C$53,0)</f>
        <v>0</v>
      </c>
      <c r="AO133" s="9">
        <f>IF('Sources of Funds'!$E$5=AO59,'Tax &amp; Appreciation Benefits'!$C$53,0)</f>
        <v>0</v>
      </c>
      <c r="AP133" s="9">
        <f>IF('Sources of Funds'!$E$5=AP59,'Tax &amp; Appreciation Benefits'!$C$53,0)</f>
        <v>0</v>
      </c>
      <c r="AQ133" s="9">
        <f>IF('Sources of Funds'!$E$5=AQ59,'Tax &amp; Appreciation Benefits'!$C$53,0)</f>
        <v>0</v>
      </c>
      <c r="AR133" s="9">
        <f>IF('Sources of Funds'!$E$5=AR59,'Tax &amp; Appreciation Benefits'!$C$53,0)</f>
        <v>0</v>
      </c>
    </row>
    <row r="134" spans="2:44" hidden="1">
      <c r="B134" s="17" t="s">
        <v>74</v>
      </c>
      <c r="C134" s="17" t="s">
        <v>74</v>
      </c>
      <c r="D134" s="17" t="s">
        <v>74</v>
      </c>
      <c r="E134" s="17" t="s">
        <v>74</v>
      </c>
      <c r="F134" s="17" t="s">
        <v>74</v>
      </c>
      <c r="G134" s="17" t="s">
        <v>74</v>
      </c>
      <c r="H134" s="17" t="s">
        <v>74</v>
      </c>
      <c r="I134" s="17" t="s">
        <v>74</v>
      </c>
      <c r="J134" s="17" t="s">
        <v>74</v>
      </c>
      <c r="K134" s="17" t="s">
        <v>74</v>
      </c>
      <c r="L134" s="17" t="s">
        <v>74</v>
      </c>
      <c r="M134" s="17" t="s">
        <v>74</v>
      </c>
      <c r="N134" s="17" t="s">
        <v>74</v>
      </c>
      <c r="O134" s="17" t="s">
        <v>74</v>
      </c>
      <c r="P134" s="17" t="s">
        <v>74</v>
      </c>
      <c r="Q134" s="17" t="s">
        <v>74</v>
      </c>
      <c r="R134" s="17" t="s">
        <v>74</v>
      </c>
      <c r="S134" s="17" t="s">
        <v>74</v>
      </c>
      <c r="T134" s="17" t="s">
        <v>74</v>
      </c>
      <c r="U134" s="17" t="s">
        <v>74</v>
      </c>
      <c r="V134" s="17" t="s">
        <v>74</v>
      </c>
      <c r="W134" s="17" t="s">
        <v>74</v>
      </c>
      <c r="X134" s="17" t="s">
        <v>74</v>
      </c>
      <c r="Y134" s="17" t="s">
        <v>74</v>
      </c>
      <c r="Z134" s="17" t="s">
        <v>74</v>
      </c>
      <c r="AA134" s="17" t="s">
        <v>74</v>
      </c>
      <c r="AB134" s="17" t="s">
        <v>74</v>
      </c>
      <c r="AC134" s="17" t="s">
        <v>74</v>
      </c>
      <c r="AD134" s="17" t="s">
        <v>74</v>
      </c>
      <c r="AE134" s="17" t="s">
        <v>74</v>
      </c>
      <c r="AF134" s="17" t="s">
        <v>74</v>
      </c>
      <c r="AG134" s="17" t="s">
        <v>74</v>
      </c>
      <c r="AH134" s="17" t="s">
        <v>74</v>
      </c>
      <c r="AI134" s="17" t="s">
        <v>74</v>
      </c>
      <c r="AJ134" s="17" t="s">
        <v>74</v>
      </c>
      <c r="AK134" s="17" t="s">
        <v>74</v>
      </c>
      <c r="AL134" s="17" t="s">
        <v>74</v>
      </c>
      <c r="AM134" s="17" t="s">
        <v>74</v>
      </c>
      <c r="AN134" s="17" t="s">
        <v>74</v>
      </c>
      <c r="AO134" s="17" t="s">
        <v>74</v>
      </c>
      <c r="AP134" s="17" t="s">
        <v>74</v>
      </c>
      <c r="AQ134" s="17" t="s">
        <v>74</v>
      </c>
      <c r="AR134" s="17" t="s">
        <v>74</v>
      </c>
    </row>
    <row r="135" spans="2:44" hidden="1">
      <c r="B135" s="7" t="s">
        <v>117</v>
      </c>
      <c r="C135" s="9"/>
      <c r="D135" s="9" t="e">
        <f t="shared" ref="D135:S135" si="42">D129-D130+D131+D132+D133</f>
        <v>#REF!</v>
      </c>
      <c r="E135" s="9" t="e">
        <f t="shared" si="42"/>
        <v>#REF!</v>
      </c>
      <c r="F135" s="9" t="e">
        <f t="shared" si="42"/>
        <v>#REF!</v>
      </c>
      <c r="G135" s="9" t="e">
        <f t="shared" si="42"/>
        <v>#REF!</v>
      </c>
      <c r="H135" s="9" t="e">
        <f t="shared" si="42"/>
        <v>#REF!</v>
      </c>
      <c r="I135" s="9" t="e">
        <f t="shared" si="42"/>
        <v>#REF!</v>
      </c>
      <c r="J135" s="9" t="e">
        <f t="shared" si="42"/>
        <v>#REF!</v>
      </c>
      <c r="K135" s="9" t="e">
        <f t="shared" si="42"/>
        <v>#REF!</v>
      </c>
      <c r="L135" s="9" t="e">
        <f t="shared" si="42"/>
        <v>#REF!</v>
      </c>
      <c r="M135" s="9" t="e">
        <f t="shared" si="42"/>
        <v>#REF!</v>
      </c>
      <c r="N135" s="9" t="e">
        <f t="shared" si="42"/>
        <v>#REF!</v>
      </c>
      <c r="O135" s="9" t="e">
        <f t="shared" si="42"/>
        <v>#REF!</v>
      </c>
      <c r="P135" s="9" t="e">
        <f t="shared" si="42"/>
        <v>#REF!</v>
      </c>
      <c r="Q135" s="9" t="e">
        <f t="shared" si="42"/>
        <v>#REF!</v>
      </c>
      <c r="R135" s="9" t="e">
        <f t="shared" si="42"/>
        <v>#REF!</v>
      </c>
      <c r="S135" s="9" t="e">
        <f t="shared" si="42"/>
        <v>#REF!</v>
      </c>
      <c r="T135" s="9" t="e">
        <f t="shared" ref="T135:AI135" si="43">T129-T130+T131+T132+T133</f>
        <v>#REF!</v>
      </c>
      <c r="U135" s="9" t="e">
        <f t="shared" si="43"/>
        <v>#REF!</v>
      </c>
      <c r="V135" s="9" t="e">
        <f t="shared" si="43"/>
        <v>#REF!</v>
      </c>
      <c r="W135" s="9" t="e">
        <f t="shared" si="43"/>
        <v>#REF!</v>
      </c>
      <c r="X135" s="9" t="e">
        <f t="shared" si="43"/>
        <v>#REF!</v>
      </c>
      <c r="Y135" s="9" t="e">
        <f t="shared" si="43"/>
        <v>#REF!</v>
      </c>
      <c r="Z135" s="9" t="e">
        <f t="shared" si="43"/>
        <v>#REF!</v>
      </c>
      <c r="AA135" s="9" t="e">
        <f t="shared" si="43"/>
        <v>#REF!</v>
      </c>
      <c r="AB135" s="9" t="e">
        <f t="shared" si="43"/>
        <v>#REF!</v>
      </c>
      <c r="AC135" s="9" t="e">
        <f t="shared" si="43"/>
        <v>#REF!</v>
      </c>
      <c r="AD135" s="9" t="e">
        <f t="shared" si="43"/>
        <v>#REF!</v>
      </c>
      <c r="AE135" s="9" t="e">
        <f t="shared" si="43"/>
        <v>#REF!</v>
      </c>
      <c r="AF135" s="9" t="e">
        <f t="shared" si="43"/>
        <v>#REF!</v>
      </c>
      <c r="AG135" s="9" t="e">
        <f t="shared" si="43"/>
        <v>#REF!</v>
      </c>
      <c r="AH135" s="9">
        <f t="shared" si="43"/>
        <v>0</v>
      </c>
      <c r="AI135" s="9">
        <f t="shared" si="43"/>
        <v>0</v>
      </c>
      <c r="AJ135" s="9">
        <f t="shared" ref="AJ135:AR135" si="44">AJ129-AJ130+AJ131+AJ132+AJ133</f>
        <v>0</v>
      </c>
      <c r="AK135" s="9">
        <f t="shared" si="44"/>
        <v>0</v>
      </c>
      <c r="AL135" s="9">
        <f t="shared" si="44"/>
        <v>0</v>
      </c>
      <c r="AM135" s="9">
        <f t="shared" si="44"/>
        <v>0</v>
      </c>
      <c r="AN135" s="9">
        <f t="shared" si="44"/>
        <v>0</v>
      </c>
      <c r="AO135" s="9">
        <f t="shared" si="44"/>
        <v>0</v>
      </c>
      <c r="AP135" s="9">
        <f t="shared" si="44"/>
        <v>0</v>
      </c>
      <c r="AQ135" s="9">
        <f t="shared" si="44"/>
        <v>0</v>
      </c>
      <c r="AR135" s="9">
        <f t="shared" si="44"/>
        <v>0</v>
      </c>
    </row>
    <row r="136" spans="2:44" hidden="1">
      <c r="B136" s="12" t="s">
        <v>118</v>
      </c>
      <c r="C136" s="9" t="e">
        <f>'Sources of Funds'!C51</f>
        <v>#REF!</v>
      </c>
      <c r="D136" s="9" t="e">
        <f>D135*'Sources of Funds'!$E$17</f>
        <v>#REF!</v>
      </c>
      <c r="E136" s="9" t="e">
        <f>E135*'Sources of Funds'!$E$17</f>
        <v>#REF!</v>
      </c>
      <c r="F136" s="9" t="e">
        <f>F135*'Sources of Funds'!$E$17</f>
        <v>#REF!</v>
      </c>
      <c r="G136" s="9" t="e">
        <f>G135*'Sources of Funds'!$E$17</f>
        <v>#REF!</v>
      </c>
      <c r="H136" s="9" t="e">
        <f>H135*'Sources of Funds'!$E$17</f>
        <v>#REF!</v>
      </c>
      <c r="I136" s="9" t="e">
        <f>I135*'Sources of Funds'!$E$17</f>
        <v>#REF!</v>
      </c>
      <c r="J136" s="9" t="e">
        <f>J135*'Sources of Funds'!$E$17</f>
        <v>#REF!</v>
      </c>
      <c r="K136" s="9" t="e">
        <f>K135*'Sources of Funds'!$E$17</f>
        <v>#REF!</v>
      </c>
      <c r="L136" s="9" t="e">
        <f>L135*'Sources of Funds'!$E$17</f>
        <v>#REF!</v>
      </c>
      <c r="M136" s="9" t="e">
        <f>M135*'Sources of Funds'!$E$17</f>
        <v>#REF!</v>
      </c>
      <c r="N136" s="9" t="e">
        <f>N135*'Sources of Funds'!$E$17</f>
        <v>#REF!</v>
      </c>
      <c r="O136" s="9" t="e">
        <f>O135*'Sources of Funds'!$E$17</f>
        <v>#REF!</v>
      </c>
      <c r="P136" s="9" t="e">
        <f>P135*'Sources of Funds'!$E$17</f>
        <v>#REF!</v>
      </c>
      <c r="Q136" s="9" t="e">
        <f>Q135*'Sources of Funds'!$E$17</f>
        <v>#REF!</v>
      </c>
      <c r="R136" s="9" t="e">
        <f>R135*'Sources of Funds'!$E$17</f>
        <v>#REF!</v>
      </c>
      <c r="S136" s="9" t="e">
        <f>S135*'Sources of Funds'!$E$17</f>
        <v>#REF!</v>
      </c>
      <c r="T136" s="9" t="e">
        <f>T135*'Sources of Funds'!$E$17</f>
        <v>#REF!</v>
      </c>
      <c r="U136" s="9" t="e">
        <f>U135*'Sources of Funds'!$E$17</f>
        <v>#REF!</v>
      </c>
      <c r="V136" s="9" t="e">
        <f>V135*'Sources of Funds'!$E$17</f>
        <v>#REF!</v>
      </c>
      <c r="W136" s="9" t="e">
        <f>W135*'Sources of Funds'!$E$17</f>
        <v>#REF!</v>
      </c>
      <c r="X136" s="9" t="e">
        <f>X135*'Sources of Funds'!$E$17</f>
        <v>#REF!</v>
      </c>
      <c r="Y136" s="9" t="e">
        <f>Y135*'Sources of Funds'!$E$17</f>
        <v>#REF!</v>
      </c>
      <c r="Z136" s="9" t="e">
        <f>Z135*'Sources of Funds'!$E$17</f>
        <v>#REF!</v>
      </c>
      <c r="AA136" s="9" t="e">
        <f>AA135*'Sources of Funds'!$E$17</f>
        <v>#REF!</v>
      </c>
      <c r="AB136" s="9" t="e">
        <f>AB135*'Sources of Funds'!$E$17</f>
        <v>#REF!</v>
      </c>
      <c r="AC136" s="9" t="e">
        <f>AC135*'Sources of Funds'!$E$17</f>
        <v>#REF!</v>
      </c>
      <c r="AD136" s="9" t="e">
        <f>AD135*'Sources of Funds'!$E$17</f>
        <v>#REF!</v>
      </c>
      <c r="AE136" s="9" t="e">
        <f>AE135*'Sources of Funds'!$E$17</f>
        <v>#REF!</v>
      </c>
      <c r="AF136" s="9" t="e">
        <f>AF135*'Sources of Funds'!$E$17</f>
        <v>#REF!</v>
      </c>
      <c r="AG136" s="9" t="e">
        <f>AG135*'Sources of Funds'!$E$17</f>
        <v>#REF!</v>
      </c>
      <c r="AH136" s="9">
        <f>AH135*'Sources of Funds'!$E$17</f>
        <v>0</v>
      </c>
      <c r="AI136" s="9">
        <f>AI135*'Sources of Funds'!$E$17</f>
        <v>0</v>
      </c>
      <c r="AJ136" s="9">
        <f>AJ135*'Sources of Funds'!$E$17</f>
        <v>0</v>
      </c>
      <c r="AK136" s="9">
        <f>AK135*'Sources of Funds'!$E$17</f>
        <v>0</v>
      </c>
      <c r="AL136" s="9">
        <f>AL135*'Sources of Funds'!$E$17</f>
        <v>0</v>
      </c>
      <c r="AM136" s="9">
        <f>AM135*'Sources of Funds'!$E$17</f>
        <v>0</v>
      </c>
      <c r="AN136" s="9">
        <f>AN135*'Sources of Funds'!$E$17</f>
        <v>0</v>
      </c>
      <c r="AO136" s="9">
        <f>AO135*'Sources of Funds'!$E$17</f>
        <v>0</v>
      </c>
      <c r="AP136" s="9">
        <f>AP135*'Sources of Funds'!$E$17</f>
        <v>0</v>
      </c>
      <c r="AQ136" s="9">
        <f>AQ135*'Sources of Funds'!$E$17</f>
        <v>0</v>
      </c>
      <c r="AR136" s="9">
        <f>AR135*'Sources of Funds'!$E$17</f>
        <v>0</v>
      </c>
    </row>
    <row r="137" spans="2:44" hidden="1">
      <c r="B137" s="12" t="s">
        <v>119</v>
      </c>
      <c r="C137" s="9"/>
      <c r="D137" s="9">
        <f>IF('Sources of Funds'!E5=0,0,INDEX(D253:AR253,,'Sources of Funds'!$E$5))</f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2:44" hidden="1">
      <c r="B138" s="12" t="s">
        <v>120</v>
      </c>
      <c r="C138" s="4"/>
      <c r="D138" s="11">
        <f>'Sources of Funds'!E20</f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2:44" hidden="1">
      <c r="B139" s="23" t="s">
        <v>121</v>
      </c>
      <c r="C139" s="4"/>
      <c r="D139" s="11">
        <f>IF('Sources of Funds'!E5=0,0,IRR(C255:AR255,0.1))</f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2:44" hidden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2:44" hidden="1">
      <c r="B141" s="4"/>
      <c r="C141" s="6" t="s">
        <v>122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2:44" hidden="1">
      <c r="B142" s="13" t="s">
        <v>239</v>
      </c>
      <c r="C142" s="13"/>
      <c r="D142" s="4">
        <v>1</v>
      </c>
      <c r="E142" s="4">
        <f t="shared" ref="E142:T142" si="45">D142+1</f>
        <v>2</v>
      </c>
      <c r="F142" s="4">
        <f t="shared" si="45"/>
        <v>3</v>
      </c>
      <c r="G142" s="4">
        <f>F142+1</f>
        <v>4</v>
      </c>
      <c r="H142" s="4">
        <f>G142+1</f>
        <v>5</v>
      </c>
      <c r="I142" s="4">
        <f>H142+1</f>
        <v>6</v>
      </c>
      <c r="J142" s="4">
        <f t="shared" si="45"/>
        <v>7</v>
      </c>
      <c r="K142" s="4">
        <f t="shared" si="45"/>
        <v>8</v>
      </c>
      <c r="L142" s="4">
        <f>K142+1</f>
        <v>9</v>
      </c>
      <c r="M142" s="4">
        <f t="shared" si="45"/>
        <v>10</v>
      </c>
      <c r="N142" s="4">
        <f t="shared" si="45"/>
        <v>11</v>
      </c>
      <c r="O142" s="4">
        <f t="shared" si="45"/>
        <v>12</v>
      </c>
      <c r="P142" s="4">
        <f t="shared" si="45"/>
        <v>13</v>
      </c>
      <c r="Q142" s="4">
        <f t="shared" si="45"/>
        <v>14</v>
      </c>
      <c r="R142" s="4">
        <f t="shared" si="45"/>
        <v>15</v>
      </c>
      <c r="S142" s="4">
        <f t="shared" si="45"/>
        <v>16</v>
      </c>
      <c r="T142" s="4">
        <f t="shared" si="45"/>
        <v>17</v>
      </c>
      <c r="U142" s="4">
        <f t="shared" ref="U142:AJ142" si="46">T142+1</f>
        <v>18</v>
      </c>
      <c r="V142" s="4">
        <f t="shared" si="46"/>
        <v>19</v>
      </c>
      <c r="W142" s="4">
        <f t="shared" si="46"/>
        <v>20</v>
      </c>
      <c r="X142" s="4">
        <f t="shared" si="46"/>
        <v>21</v>
      </c>
      <c r="Y142" s="4">
        <f t="shared" si="46"/>
        <v>22</v>
      </c>
      <c r="Z142" s="4">
        <f t="shared" si="46"/>
        <v>23</v>
      </c>
      <c r="AA142" s="4">
        <f t="shared" si="46"/>
        <v>24</v>
      </c>
      <c r="AB142" s="4">
        <f t="shared" si="46"/>
        <v>25</v>
      </c>
      <c r="AC142" s="4">
        <f t="shared" si="46"/>
        <v>26</v>
      </c>
      <c r="AD142" s="4">
        <f t="shared" si="46"/>
        <v>27</v>
      </c>
      <c r="AE142" s="4">
        <f t="shared" si="46"/>
        <v>28</v>
      </c>
      <c r="AF142" s="4">
        <f t="shared" si="46"/>
        <v>29</v>
      </c>
      <c r="AG142" s="4">
        <f t="shared" si="46"/>
        <v>30</v>
      </c>
      <c r="AH142" s="4">
        <f t="shared" si="46"/>
        <v>31</v>
      </c>
      <c r="AI142" s="4">
        <f t="shared" si="46"/>
        <v>32</v>
      </c>
      <c r="AJ142" s="4">
        <f t="shared" si="46"/>
        <v>33</v>
      </c>
      <c r="AK142" s="4">
        <f t="shared" ref="AK142:AR142" si="47">AJ142+1</f>
        <v>34</v>
      </c>
      <c r="AL142" s="4">
        <f t="shared" si="47"/>
        <v>35</v>
      </c>
      <c r="AM142" s="4">
        <f t="shared" si="47"/>
        <v>36</v>
      </c>
      <c r="AN142" s="4">
        <f t="shared" si="47"/>
        <v>37</v>
      </c>
      <c r="AO142" s="4">
        <f t="shared" si="47"/>
        <v>38</v>
      </c>
      <c r="AP142" s="4">
        <f t="shared" si="47"/>
        <v>39</v>
      </c>
      <c r="AQ142" s="4">
        <f t="shared" si="47"/>
        <v>40</v>
      </c>
      <c r="AR142" s="4">
        <f t="shared" si="47"/>
        <v>41</v>
      </c>
    </row>
    <row r="143" spans="2:44" hidden="1">
      <c r="B143" s="17" t="s">
        <v>74</v>
      </c>
      <c r="C143" s="17" t="s">
        <v>74</v>
      </c>
      <c r="D143" s="17" t="s">
        <v>74</v>
      </c>
      <c r="E143" s="17" t="s">
        <v>74</v>
      </c>
      <c r="F143" s="17" t="s">
        <v>74</v>
      </c>
      <c r="G143" s="17" t="s">
        <v>74</v>
      </c>
      <c r="H143" s="17" t="s">
        <v>74</v>
      </c>
      <c r="I143" s="17" t="s">
        <v>74</v>
      </c>
      <c r="J143" s="17" t="s">
        <v>74</v>
      </c>
      <c r="K143" s="17" t="s">
        <v>74</v>
      </c>
      <c r="L143" s="17" t="s">
        <v>74</v>
      </c>
      <c r="M143" s="17" t="s">
        <v>74</v>
      </c>
      <c r="N143" s="17" t="s">
        <v>74</v>
      </c>
      <c r="O143" s="17" t="s">
        <v>74</v>
      </c>
      <c r="P143" s="17" t="s">
        <v>74</v>
      </c>
      <c r="Q143" s="17" t="s">
        <v>74</v>
      </c>
      <c r="R143" s="17" t="s">
        <v>74</v>
      </c>
      <c r="S143" s="17" t="s">
        <v>74</v>
      </c>
      <c r="T143" s="17" t="s">
        <v>74</v>
      </c>
      <c r="U143" s="17" t="s">
        <v>74</v>
      </c>
      <c r="V143" s="17" t="s">
        <v>74</v>
      </c>
      <c r="W143" s="17" t="s">
        <v>74</v>
      </c>
      <c r="X143" s="17" t="s">
        <v>74</v>
      </c>
      <c r="Y143" s="17" t="s">
        <v>74</v>
      </c>
      <c r="Z143" s="17" t="s">
        <v>74</v>
      </c>
      <c r="AA143" s="17" t="s">
        <v>74</v>
      </c>
      <c r="AB143" s="17" t="s">
        <v>74</v>
      </c>
      <c r="AC143" s="17" t="s">
        <v>74</v>
      </c>
      <c r="AD143" s="17" t="s">
        <v>74</v>
      </c>
      <c r="AE143" s="17" t="s">
        <v>74</v>
      </c>
      <c r="AF143" s="17" t="s">
        <v>74</v>
      </c>
      <c r="AG143" s="17" t="s">
        <v>74</v>
      </c>
      <c r="AH143" s="17" t="s">
        <v>74</v>
      </c>
      <c r="AI143" s="17" t="s">
        <v>74</v>
      </c>
      <c r="AJ143" s="17" t="s">
        <v>74</v>
      </c>
      <c r="AK143" s="17" t="s">
        <v>74</v>
      </c>
      <c r="AL143" s="17" t="s">
        <v>74</v>
      </c>
      <c r="AM143" s="17" t="s">
        <v>74</v>
      </c>
      <c r="AN143" s="17" t="s">
        <v>74</v>
      </c>
      <c r="AO143" s="17" t="s">
        <v>74</v>
      </c>
      <c r="AP143" s="17" t="s">
        <v>74</v>
      </c>
      <c r="AQ143" s="17" t="s">
        <v>74</v>
      </c>
      <c r="AR143" s="17" t="s">
        <v>74</v>
      </c>
    </row>
    <row r="144" spans="2:44" hidden="1">
      <c r="B144" s="7" t="s">
        <v>242</v>
      </c>
      <c r="C144" s="11">
        <f>'Sources of Funds'!D38</f>
        <v>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2:44" hidden="1">
      <c r="B145" s="7" t="s">
        <v>240</v>
      </c>
      <c r="C145" s="9">
        <f>'Sources of Funds'!E38</f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2:44" hidden="1">
      <c r="B146" s="7" t="s">
        <v>241</v>
      </c>
      <c r="C146" s="9">
        <f>'Sources of Funds'!C38</f>
        <v>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2:44" hidden="1">
      <c r="B147" s="7" t="s">
        <v>243</v>
      </c>
      <c r="C147" s="9"/>
      <c r="D147" s="9">
        <f>IF(C145=0,0,PMT(C144/12,C145*12,-C146)*12)</f>
        <v>0</v>
      </c>
      <c r="E147" s="9">
        <f t="shared" ref="E147:AR147" si="48">IF(D150&gt;$D$147,$D$147,D150)</f>
        <v>0</v>
      </c>
      <c r="F147" s="9">
        <f t="shared" si="48"/>
        <v>0</v>
      </c>
      <c r="G147" s="9">
        <f t="shared" si="48"/>
        <v>0</v>
      </c>
      <c r="H147" s="9">
        <f t="shared" si="48"/>
        <v>0</v>
      </c>
      <c r="I147" s="9">
        <f t="shared" si="48"/>
        <v>0</v>
      </c>
      <c r="J147" s="9">
        <f t="shared" si="48"/>
        <v>0</v>
      </c>
      <c r="K147" s="9">
        <f t="shared" si="48"/>
        <v>0</v>
      </c>
      <c r="L147" s="9">
        <f>IF(K150&gt;$D$147,$D$147,K150)</f>
        <v>0</v>
      </c>
      <c r="M147" s="9">
        <f t="shared" si="48"/>
        <v>0</v>
      </c>
      <c r="N147" s="9">
        <f t="shared" si="48"/>
        <v>0</v>
      </c>
      <c r="O147" s="9">
        <f t="shared" si="48"/>
        <v>0</v>
      </c>
      <c r="P147" s="9">
        <f t="shared" si="48"/>
        <v>0</v>
      </c>
      <c r="Q147" s="9">
        <f t="shared" si="48"/>
        <v>0</v>
      </c>
      <c r="R147" s="9">
        <f t="shared" si="48"/>
        <v>0</v>
      </c>
      <c r="S147" s="9">
        <f t="shared" si="48"/>
        <v>0</v>
      </c>
      <c r="T147" s="9">
        <f t="shared" si="48"/>
        <v>0</v>
      </c>
      <c r="U147" s="9">
        <f t="shared" si="48"/>
        <v>0</v>
      </c>
      <c r="V147" s="9">
        <f t="shared" si="48"/>
        <v>0</v>
      </c>
      <c r="W147" s="9">
        <f t="shared" si="48"/>
        <v>0</v>
      </c>
      <c r="X147" s="9">
        <f t="shared" si="48"/>
        <v>0</v>
      </c>
      <c r="Y147" s="9">
        <f t="shared" si="48"/>
        <v>0</v>
      </c>
      <c r="Z147" s="9">
        <f t="shared" si="48"/>
        <v>0</v>
      </c>
      <c r="AA147" s="9">
        <f t="shared" si="48"/>
        <v>0</v>
      </c>
      <c r="AB147" s="9">
        <f t="shared" si="48"/>
        <v>0</v>
      </c>
      <c r="AC147" s="9">
        <f t="shared" si="48"/>
        <v>0</v>
      </c>
      <c r="AD147" s="9">
        <f t="shared" si="48"/>
        <v>0</v>
      </c>
      <c r="AE147" s="9">
        <f t="shared" si="48"/>
        <v>0</v>
      </c>
      <c r="AF147" s="9">
        <f t="shared" si="48"/>
        <v>0</v>
      </c>
      <c r="AG147" s="9">
        <f t="shared" si="48"/>
        <v>0</v>
      </c>
      <c r="AH147" s="9">
        <f t="shared" si="48"/>
        <v>0</v>
      </c>
      <c r="AI147" s="9">
        <f t="shared" si="48"/>
        <v>0</v>
      </c>
      <c r="AJ147" s="9">
        <f t="shared" si="48"/>
        <v>0</v>
      </c>
      <c r="AK147" s="9">
        <f t="shared" si="48"/>
        <v>0</v>
      </c>
      <c r="AL147" s="9">
        <f t="shared" si="48"/>
        <v>0</v>
      </c>
      <c r="AM147" s="9">
        <f t="shared" si="48"/>
        <v>0</v>
      </c>
      <c r="AN147" s="9">
        <f t="shared" si="48"/>
        <v>0</v>
      </c>
      <c r="AO147" s="9">
        <f t="shared" si="48"/>
        <v>0</v>
      </c>
      <c r="AP147" s="9">
        <f t="shared" si="48"/>
        <v>0</v>
      </c>
      <c r="AQ147" s="9">
        <f t="shared" si="48"/>
        <v>0</v>
      </c>
      <c r="AR147" s="9">
        <f t="shared" si="48"/>
        <v>0</v>
      </c>
    </row>
    <row r="148" spans="2:44" hidden="1">
      <c r="B148" s="7" t="s">
        <v>123</v>
      </c>
      <c r="C148" s="9"/>
      <c r="D148" s="9">
        <f>$C$144*C146</f>
        <v>0</v>
      </c>
      <c r="E148" s="9">
        <f t="shared" ref="E148:AR148" si="49">IF(D150-D147&gt;0,$C$144*D150,0)</f>
        <v>0</v>
      </c>
      <c r="F148" s="9">
        <f t="shared" si="49"/>
        <v>0</v>
      </c>
      <c r="G148" s="9">
        <f t="shared" si="49"/>
        <v>0</v>
      </c>
      <c r="H148" s="9">
        <f t="shared" si="49"/>
        <v>0</v>
      </c>
      <c r="I148" s="9">
        <f t="shared" si="49"/>
        <v>0</v>
      </c>
      <c r="J148" s="9">
        <f t="shared" si="49"/>
        <v>0</v>
      </c>
      <c r="K148" s="9">
        <f t="shared" si="49"/>
        <v>0</v>
      </c>
      <c r="L148" s="9">
        <f>IF(K150-K147&gt;0,$C$144*K150,0)</f>
        <v>0</v>
      </c>
      <c r="M148" s="9">
        <f t="shared" si="49"/>
        <v>0</v>
      </c>
      <c r="N148" s="9">
        <f t="shared" si="49"/>
        <v>0</v>
      </c>
      <c r="O148" s="9">
        <f t="shared" si="49"/>
        <v>0</v>
      </c>
      <c r="P148" s="9">
        <f t="shared" si="49"/>
        <v>0</v>
      </c>
      <c r="Q148" s="9">
        <f t="shared" si="49"/>
        <v>0</v>
      </c>
      <c r="R148" s="9">
        <f t="shared" si="49"/>
        <v>0</v>
      </c>
      <c r="S148" s="9">
        <f t="shared" si="49"/>
        <v>0</v>
      </c>
      <c r="T148" s="9">
        <f t="shared" si="49"/>
        <v>0</v>
      </c>
      <c r="U148" s="9">
        <f t="shared" si="49"/>
        <v>0</v>
      </c>
      <c r="V148" s="9">
        <f t="shared" si="49"/>
        <v>0</v>
      </c>
      <c r="W148" s="9">
        <f t="shared" si="49"/>
        <v>0</v>
      </c>
      <c r="X148" s="9">
        <f t="shared" si="49"/>
        <v>0</v>
      </c>
      <c r="Y148" s="9">
        <f t="shared" si="49"/>
        <v>0</v>
      </c>
      <c r="Z148" s="9">
        <f t="shared" si="49"/>
        <v>0</v>
      </c>
      <c r="AA148" s="9">
        <f t="shared" si="49"/>
        <v>0</v>
      </c>
      <c r="AB148" s="9">
        <f t="shared" si="49"/>
        <v>0</v>
      </c>
      <c r="AC148" s="9">
        <f t="shared" si="49"/>
        <v>0</v>
      </c>
      <c r="AD148" s="9">
        <f t="shared" si="49"/>
        <v>0</v>
      </c>
      <c r="AE148" s="9">
        <f t="shared" si="49"/>
        <v>0</v>
      </c>
      <c r="AF148" s="9">
        <f t="shared" si="49"/>
        <v>0</v>
      </c>
      <c r="AG148" s="9">
        <f t="shared" si="49"/>
        <v>0</v>
      </c>
      <c r="AH148" s="9">
        <f t="shared" si="49"/>
        <v>0</v>
      </c>
      <c r="AI148" s="9">
        <f t="shared" si="49"/>
        <v>0</v>
      </c>
      <c r="AJ148" s="9">
        <f t="shared" si="49"/>
        <v>0</v>
      </c>
      <c r="AK148" s="9">
        <f t="shared" si="49"/>
        <v>0</v>
      </c>
      <c r="AL148" s="9">
        <f t="shared" si="49"/>
        <v>0</v>
      </c>
      <c r="AM148" s="9">
        <f t="shared" si="49"/>
        <v>0</v>
      </c>
      <c r="AN148" s="9">
        <f t="shared" si="49"/>
        <v>0</v>
      </c>
      <c r="AO148" s="9">
        <f t="shared" si="49"/>
        <v>0</v>
      </c>
      <c r="AP148" s="9">
        <f t="shared" si="49"/>
        <v>0</v>
      </c>
      <c r="AQ148" s="9">
        <f t="shared" si="49"/>
        <v>0</v>
      </c>
      <c r="AR148" s="9">
        <f t="shared" si="49"/>
        <v>0</v>
      </c>
    </row>
    <row r="149" spans="2:44" hidden="1">
      <c r="B149" s="7" t="s">
        <v>124</v>
      </c>
      <c r="C149" s="9"/>
      <c r="D149" s="9">
        <f>D147-D148</f>
        <v>0</v>
      </c>
      <c r="E149" s="9">
        <f>IF('Sources of Funds'!$F$38=E58,D150,E147-E148)</f>
        <v>0</v>
      </c>
      <c r="F149" s="9">
        <f>IF('Sources of Funds'!$F$38=F58,E150,F147-F148)</f>
        <v>0</v>
      </c>
      <c r="G149" s="9">
        <f>IF('Sources of Funds'!$F$38=G58,F150,G147-G148)</f>
        <v>0</v>
      </c>
      <c r="H149" s="9">
        <f>IF('Sources of Funds'!$F$38=H58,G150,H147-H148)</f>
        <v>0</v>
      </c>
      <c r="I149" s="9">
        <f>IF('Sources of Funds'!$F$38=I58,H150,I147-I148)</f>
        <v>0</v>
      </c>
      <c r="J149" s="9">
        <f>IF('Sources of Funds'!$F$38=J58,I150,J147-J148)</f>
        <v>0</v>
      </c>
      <c r="K149" s="9">
        <f>IF('Sources of Funds'!$F$38=K58,J150,K147-K148)</f>
        <v>0</v>
      </c>
      <c r="L149" s="9">
        <f>IF('Sources of Funds'!$F$38=L58,K150,L147-L148)</f>
        <v>0</v>
      </c>
      <c r="M149" s="9">
        <f>IF('Sources of Funds'!$F$38=M58,L150,M147-M148)</f>
        <v>0</v>
      </c>
      <c r="N149" s="9">
        <f>IF('Sources of Funds'!$F$38=N58,M150,N147-N148)</f>
        <v>0</v>
      </c>
      <c r="O149" s="9">
        <f>IF('Sources of Funds'!$F$38=O58,N150,O147-O148)</f>
        <v>0</v>
      </c>
      <c r="P149" s="9">
        <f>IF('Sources of Funds'!$F$38=P58,O150,P147-P148)</f>
        <v>0</v>
      </c>
      <c r="Q149" s="9">
        <f>IF('Sources of Funds'!$F$38=Q58,P150,Q147-Q148)</f>
        <v>0</v>
      </c>
      <c r="R149" s="9">
        <f>IF('Sources of Funds'!$F$38=R58,Q150,R147-R148)</f>
        <v>0</v>
      </c>
      <c r="S149" s="9">
        <f>IF('Sources of Funds'!$F$38=S58,R150,S147-S148)</f>
        <v>0</v>
      </c>
      <c r="T149" s="9">
        <f>IF('Sources of Funds'!$F$38=T58,S150,T147-T148)</f>
        <v>0</v>
      </c>
      <c r="U149" s="9">
        <f>IF('Sources of Funds'!$F$38=U58,T150,U147-U148)</f>
        <v>0</v>
      </c>
      <c r="V149" s="9">
        <f>IF('Sources of Funds'!$F$38=V58,U150,V147-V148)</f>
        <v>0</v>
      </c>
      <c r="W149" s="9">
        <f>IF('Sources of Funds'!$F$38=W58,V150,W147-W148)</f>
        <v>0</v>
      </c>
      <c r="X149" s="9">
        <f>IF('Sources of Funds'!$F$38=X58,W150,X147-X148)</f>
        <v>0</v>
      </c>
      <c r="Y149" s="9">
        <f>IF('Sources of Funds'!$F$38=Y58,X150,Y147-Y148)</f>
        <v>0</v>
      </c>
      <c r="Z149" s="9">
        <f>IF('Sources of Funds'!$F$38=Z58,Y150,Z147-Z148)</f>
        <v>0</v>
      </c>
      <c r="AA149" s="9">
        <f>IF('Sources of Funds'!$F$38=AA58,Z150,AA147-AA148)</f>
        <v>0</v>
      </c>
      <c r="AB149" s="9">
        <f>IF('Sources of Funds'!$F$38=AB58,AA150,AB147-AB148)</f>
        <v>0</v>
      </c>
      <c r="AC149" s="9">
        <f>IF('Sources of Funds'!$F$38=AC58,AB150,AC147-AC148)</f>
        <v>0</v>
      </c>
      <c r="AD149" s="9">
        <f>IF('Sources of Funds'!$F$38=AD58,AC150,AD147-AD148)</f>
        <v>0</v>
      </c>
      <c r="AE149" s="9">
        <f>IF('Sources of Funds'!$F$38=AE58,AD150,AE147-AE148)</f>
        <v>0</v>
      </c>
      <c r="AF149" s="9">
        <f>IF('Sources of Funds'!$F$38=AF58,AE150,AF147-AF148)</f>
        <v>0</v>
      </c>
      <c r="AG149" s="9">
        <f>IF('Sources of Funds'!$F$38=AG58,AF150,AG147-AG148)</f>
        <v>0</v>
      </c>
      <c r="AH149" s="9">
        <f>IF('Sources of Funds'!$F$38=AH58,AG150,AH147-AH148)</f>
        <v>0</v>
      </c>
      <c r="AI149" s="9">
        <f>IF('Sources of Funds'!$F$38=AI58,AH150,AI147-AI148)</f>
        <v>0</v>
      </c>
      <c r="AJ149" s="9">
        <f>IF('Sources of Funds'!$F$38=AJ58,AI150,AJ147-AJ148)</f>
        <v>0</v>
      </c>
      <c r="AK149" s="9">
        <f>IF('Sources of Funds'!$F$38=AK58,AJ150,AK147-AK148)</f>
        <v>0</v>
      </c>
      <c r="AL149" s="9">
        <f>IF('Sources of Funds'!$F$38=AL58,AK150,AL147-AL148)</f>
        <v>0</v>
      </c>
      <c r="AM149" s="9">
        <f>IF('Sources of Funds'!$F$38=AM58,AL150,AM147-AM148)</f>
        <v>0</v>
      </c>
      <c r="AN149" s="9">
        <f>IF('Sources of Funds'!$F$38=AN58,AM150,AN147-AN148)</f>
        <v>0</v>
      </c>
      <c r="AO149" s="9">
        <f>IF('Sources of Funds'!$F$38=AO58,AN150,AO147-AO148)</f>
        <v>0</v>
      </c>
      <c r="AP149" s="9">
        <f>IF('Sources of Funds'!$F$38=AP58,AO150,AP147-AP148)</f>
        <v>0</v>
      </c>
      <c r="AQ149" s="9">
        <f>IF('Sources of Funds'!$F$38=AQ58,AP150,AQ147-AQ148)</f>
        <v>0</v>
      </c>
      <c r="AR149" s="9">
        <f>IF('Sources of Funds'!$F$38=AR58,AQ150,AR147-AR148)</f>
        <v>0</v>
      </c>
    </row>
    <row r="150" spans="2:44" hidden="1">
      <c r="B150" s="7" t="s">
        <v>125</v>
      </c>
      <c r="C150" s="9"/>
      <c r="D150" s="9">
        <f>C146-D149</f>
        <v>0</v>
      </c>
      <c r="E150" s="9">
        <f>D150-E149</f>
        <v>0</v>
      </c>
      <c r="F150" s="9">
        <f t="shared" ref="F150:AR150" si="50">E150-F149</f>
        <v>0</v>
      </c>
      <c r="G150" s="9">
        <f>F150-G149</f>
        <v>0</v>
      </c>
      <c r="H150" s="9">
        <f>G150-H149</f>
        <v>0</v>
      </c>
      <c r="I150" s="9">
        <f>H150-I149</f>
        <v>0</v>
      </c>
      <c r="J150" s="9">
        <f t="shared" si="50"/>
        <v>0</v>
      </c>
      <c r="K150" s="9">
        <f t="shared" si="50"/>
        <v>0</v>
      </c>
      <c r="L150" s="9">
        <f>K150-L149</f>
        <v>0</v>
      </c>
      <c r="M150" s="9">
        <f t="shared" si="50"/>
        <v>0</v>
      </c>
      <c r="N150" s="9">
        <f t="shared" si="50"/>
        <v>0</v>
      </c>
      <c r="O150" s="9">
        <f t="shared" si="50"/>
        <v>0</v>
      </c>
      <c r="P150" s="9">
        <f t="shared" si="50"/>
        <v>0</v>
      </c>
      <c r="Q150" s="9">
        <f t="shared" si="50"/>
        <v>0</v>
      </c>
      <c r="R150" s="9">
        <f t="shared" si="50"/>
        <v>0</v>
      </c>
      <c r="S150" s="9">
        <f t="shared" si="50"/>
        <v>0</v>
      </c>
      <c r="T150" s="9">
        <f t="shared" si="50"/>
        <v>0</v>
      </c>
      <c r="U150" s="9">
        <f t="shared" si="50"/>
        <v>0</v>
      </c>
      <c r="V150" s="9">
        <f t="shared" si="50"/>
        <v>0</v>
      </c>
      <c r="W150" s="9">
        <f t="shared" si="50"/>
        <v>0</v>
      </c>
      <c r="X150" s="9">
        <f t="shared" si="50"/>
        <v>0</v>
      </c>
      <c r="Y150" s="9">
        <f t="shared" si="50"/>
        <v>0</v>
      </c>
      <c r="Z150" s="9">
        <f t="shared" si="50"/>
        <v>0</v>
      </c>
      <c r="AA150" s="9">
        <f t="shared" si="50"/>
        <v>0</v>
      </c>
      <c r="AB150" s="9">
        <f t="shared" si="50"/>
        <v>0</v>
      </c>
      <c r="AC150" s="9">
        <f t="shared" si="50"/>
        <v>0</v>
      </c>
      <c r="AD150" s="9">
        <f t="shared" si="50"/>
        <v>0</v>
      </c>
      <c r="AE150" s="9">
        <f t="shared" si="50"/>
        <v>0</v>
      </c>
      <c r="AF150" s="9">
        <f t="shared" si="50"/>
        <v>0</v>
      </c>
      <c r="AG150" s="9">
        <f t="shared" si="50"/>
        <v>0</v>
      </c>
      <c r="AH150" s="9">
        <f t="shared" si="50"/>
        <v>0</v>
      </c>
      <c r="AI150" s="9">
        <f t="shared" si="50"/>
        <v>0</v>
      </c>
      <c r="AJ150" s="9">
        <f t="shared" si="50"/>
        <v>0</v>
      </c>
      <c r="AK150" s="9">
        <f t="shared" si="50"/>
        <v>0</v>
      </c>
      <c r="AL150" s="9">
        <f t="shared" si="50"/>
        <v>0</v>
      </c>
      <c r="AM150" s="9">
        <f t="shared" si="50"/>
        <v>0</v>
      </c>
      <c r="AN150" s="9">
        <f t="shared" si="50"/>
        <v>0</v>
      </c>
      <c r="AO150" s="9">
        <f t="shared" si="50"/>
        <v>0</v>
      </c>
      <c r="AP150" s="9">
        <f t="shared" si="50"/>
        <v>0</v>
      </c>
      <c r="AQ150" s="9">
        <f t="shared" si="50"/>
        <v>0</v>
      </c>
      <c r="AR150" s="9">
        <f t="shared" si="50"/>
        <v>0</v>
      </c>
    </row>
    <row r="151" spans="2:44" hidden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2:44" ht="20.25" hidden="1">
      <c r="B152" s="131" t="s">
        <v>248</v>
      </c>
      <c r="C152" s="4"/>
      <c r="D152" s="4"/>
      <c r="E152" s="4"/>
      <c r="F152" s="4"/>
      <c r="G152" s="4"/>
      <c r="H152" s="4"/>
      <c r="I152" s="4"/>
      <c r="J152" s="132" t="s">
        <v>82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2:44" hidden="1">
      <c r="B153" s="6" t="s">
        <v>255</v>
      </c>
      <c r="C153" s="132"/>
      <c r="D153" s="4">
        <f t="shared" ref="D153:K153" si="51">D200</f>
        <v>1</v>
      </c>
      <c r="E153" s="4">
        <f t="shared" si="51"/>
        <v>2</v>
      </c>
      <c r="F153" s="4">
        <f t="shared" si="51"/>
        <v>3</v>
      </c>
      <c r="G153" s="4">
        <f t="shared" si="51"/>
        <v>4</v>
      </c>
      <c r="H153" s="4">
        <f t="shared" si="51"/>
        <v>5</v>
      </c>
      <c r="I153" s="4">
        <f t="shared" si="51"/>
        <v>6</v>
      </c>
      <c r="J153" s="4">
        <f t="shared" si="51"/>
        <v>7</v>
      </c>
      <c r="K153" s="4">
        <f t="shared" si="51"/>
        <v>8</v>
      </c>
      <c r="L153" s="4">
        <f>K153+1</f>
        <v>9</v>
      </c>
      <c r="M153" s="4">
        <f t="shared" ref="M153:AA153" si="52">L153+1</f>
        <v>10</v>
      </c>
      <c r="N153" s="4">
        <f t="shared" si="52"/>
        <v>11</v>
      </c>
      <c r="O153" s="4">
        <f t="shared" si="52"/>
        <v>12</v>
      </c>
      <c r="P153" s="4">
        <f t="shared" si="52"/>
        <v>13</v>
      </c>
      <c r="Q153" s="4">
        <f t="shared" si="52"/>
        <v>14</v>
      </c>
      <c r="R153" s="4">
        <f t="shared" si="52"/>
        <v>15</v>
      </c>
      <c r="S153" s="4">
        <f t="shared" si="52"/>
        <v>16</v>
      </c>
      <c r="T153" s="4">
        <f t="shared" si="52"/>
        <v>17</v>
      </c>
      <c r="U153" s="4">
        <f t="shared" si="52"/>
        <v>18</v>
      </c>
      <c r="V153" s="4">
        <f t="shared" si="52"/>
        <v>19</v>
      </c>
      <c r="W153" s="4">
        <f t="shared" si="52"/>
        <v>20</v>
      </c>
      <c r="X153" s="4">
        <f t="shared" si="52"/>
        <v>21</v>
      </c>
      <c r="Y153" s="4">
        <f t="shared" si="52"/>
        <v>22</v>
      </c>
      <c r="Z153" s="4">
        <f t="shared" si="52"/>
        <v>23</v>
      </c>
      <c r="AA153" s="4">
        <f t="shared" si="52"/>
        <v>24</v>
      </c>
      <c r="AB153" s="4">
        <f t="shared" ref="AB153:AQ153" si="53">AA153+1</f>
        <v>25</v>
      </c>
      <c r="AC153" s="4">
        <f t="shared" si="53"/>
        <v>26</v>
      </c>
      <c r="AD153" s="4">
        <f t="shared" si="53"/>
        <v>27</v>
      </c>
      <c r="AE153" s="4">
        <f t="shared" si="53"/>
        <v>28</v>
      </c>
      <c r="AF153" s="4">
        <f t="shared" si="53"/>
        <v>29</v>
      </c>
      <c r="AG153" s="4">
        <f t="shared" si="53"/>
        <v>30</v>
      </c>
      <c r="AH153" s="4">
        <f t="shared" si="53"/>
        <v>31</v>
      </c>
      <c r="AI153" s="4">
        <f t="shared" si="53"/>
        <v>32</v>
      </c>
      <c r="AJ153" s="4">
        <f t="shared" si="53"/>
        <v>33</v>
      </c>
      <c r="AK153" s="4">
        <f t="shared" si="53"/>
        <v>34</v>
      </c>
      <c r="AL153" s="4">
        <f t="shared" si="53"/>
        <v>35</v>
      </c>
      <c r="AM153" s="4">
        <f t="shared" si="53"/>
        <v>36</v>
      </c>
      <c r="AN153" s="4">
        <f t="shared" si="53"/>
        <v>37</v>
      </c>
      <c r="AO153" s="4">
        <f t="shared" si="53"/>
        <v>38</v>
      </c>
      <c r="AP153" s="4">
        <f t="shared" si="53"/>
        <v>39</v>
      </c>
      <c r="AQ153" s="4">
        <f t="shared" si="53"/>
        <v>40</v>
      </c>
      <c r="AR153" s="4">
        <f>AQ153+1</f>
        <v>41</v>
      </c>
    </row>
    <row r="154" spans="2:44" hidden="1">
      <c r="B154" s="17" t="s">
        <v>74</v>
      </c>
      <c r="C154" s="17" t="s">
        <v>74</v>
      </c>
      <c r="D154" s="17" t="s">
        <v>74</v>
      </c>
      <c r="E154" s="17" t="s">
        <v>74</v>
      </c>
      <c r="F154" s="17" t="s">
        <v>74</v>
      </c>
      <c r="G154" s="17" t="s">
        <v>74</v>
      </c>
      <c r="H154" s="17" t="s">
        <v>74</v>
      </c>
      <c r="I154" s="17" t="s">
        <v>74</v>
      </c>
      <c r="J154" s="17" t="s">
        <v>74</v>
      </c>
      <c r="K154" s="17" t="s">
        <v>74</v>
      </c>
      <c r="L154" s="17" t="s">
        <v>74</v>
      </c>
      <c r="M154" s="17" t="s">
        <v>74</v>
      </c>
      <c r="N154" s="17" t="s">
        <v>74</v>
      </c>
      <c r="O154" s="17" t="s">
        <v>74</v>
      </c>
      <c r="P154" s="17" t="s">
        <v>74</v>
      </c>
      <c r="Q154" s="17" t="s">
        <v>74</v>
      </c>
      <c r="R154" s="17" t="s">
        <v>74</v>
      </c>
      <c r="S154" s="17" t="s">
        <v>74</v>
      </c>
      <c r="T154" s="17" t="s">
        <v>74</v>
      </c>
      <c r="U154" s="17" t="s">
        <v>74</v>
      </c>
      <c r="V154" s="17" t="s">
        <v>74</v>
      </c>
      <c r="W154" s="17" t="s">
        <v>74</v>
      </c>
      <c r="X154" s="17" t="s">
        <v>74</v>
      </c>
      <c r="Y154" s="17" t="s">
        <v>74</v>
      </c>
      <c r="Z154" s="17" t="s">
        <v>74</v>
      </c>
      <c r="AA154" s="17" t="s">
        <v>74</v>
      </c>
      <c r="AB154" s="17" t="s">
        <v>74</v>
      </c>
      <c r="AC154" s="17" t="s">
        <v>74</v>
      </c>
      <c r="AD154" s="17" t="s">
        <v>74</v>
      </c>
      <c r="AE154" s="17" t="s">
        <v>74</v>
      </c>
      <c r="AF154" s="17" t="s">
        <v>74</v>
      </c>
      <c r="AG154" s="17" t="s">
        <v>74</v>
      </c>
      <c r="AH154" s="17" t="s">
        <v>74</v>
      </c>
      <c r="AI154" s="17" t="s">
        <v>74</v>
      </c>
      <c r="AJ154" s="17" t="s">
        <v>74</v>
      </c>
      <c r="AK154" s="17" t="s">
        <v>74</v>
      </c>
      <c r="AL154" s="17" t="s">
        <v>74</v>
      </c>
      <c r="AM154" s="17" t="s">
        <v>74</v>
      </c>
      <c r="AN154" s="17" t="s">
        <v>74</v>
      </c>
      <c r="AO154" s="17" t="s">
        <v>74</v>
      </c>
      <c r="AP154" s="17" t="s">
        <v>74</v>
      </c>
      <c r="AQ154" s="17" t="s">
        <v>74</v>
      </c>
      <c r="AR154" s="17" t="s">
        <v>74</v>
      </c>
    </row>
    <row r="155" spans="2:44" hidden="1">
      <c r="B155" s="7" t="s">
        <v>129</v>
      </c>
      <c r="C155" s="11">
        <f>'Sources of Funds'!D39</f>
        <v>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2:44" hidden="1">
      <c r="B156" s="7" t="s">
        <v>240</v>
      </c>
      <c r="C156" s="9">
        <f>'Sources of Funds'!E39</f>
        <v>0</v>
      </c>
      <c r="D156" s="9"/>
      <c r="E156" s="9"/>
      <c r="F156" s="9"/>
      <c r="G156" s="25" t="s">
        <v>193</v>
      </c>
      <c r="H156" s="25" t="s">
        <v>74</v>
      </c>
      <c r="I156" s="25" t="s">
        <v>74</v>
      </c>
      <c r="J156" s="25" t="s">
        <v>74</v>
      </c>
      <c r="K156" s="25" t="s">
        <v>74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2:44" hidden="1">
      <c r="B157" s="7" t="s">
        <v>241</v>
      </c>
      <c r="C157" s="9">
        <f>'Sources of Funds'!C39</f>
        <v>0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2:44" hidden="1">
      <c r="B158" s="7" t="s">
        <v>250</v>
      </c>
      <c r="C158" s="9"/>
      <c r="D158" s="9">
        <f>IF(C156=0,0,PMT(C155/12,C156*12,-C157)*12)</f>
        <v>0</v>
      </c>
      <c r="E158" s="9">
        <f t="shared" ref="E158:U158" si="54">IF(D161-D158&gt;0,$D$158,D161)</f>
        <v>0</v>
      </c>
      <c r="F158" s="9">
        <f t="shared" si="54"/>
        <v>0</v>
      </c>
      <c r="G158" s="9">
        <f t="shared" si="54"/>
        <v>0</v>
      </c>
      <c r="H158" s="9">
        <f t="shared" si="54"/>
        <v>0</v>
      </c>
      <c r="I158" s="9">
        <f t="shared" si="54"/>
        <v>0</v>
      </c>
      <c r="J158" s="9">
        <f t="shared" si="54"/>
        <v>0</v>
      </c>
      <c r="K158" s="9">
        <f t="shared" si="54"/>
        <v>0</v>
      </c>
      <c r="L158" s="9">
        <f>IF(K161-K158&gt;0,$D$158,K161)</f>
        <v>0</v>
      </c>
      <c r="M158" s="9">
        <f t="shared" si="54"/>
        <v>0</v>
      </c>
      <c r="N158" s="9">
        <f t="shared" si="54"/>
        <v>0</v>
      </c>
      <c r="O158" s="9">
        <f t="shared" si="54"/>
        <v>0</v>
      </c>
      <c r="P158" s="9">
        <f t="shared" si="54"/>
        <v>0</v>
      </c>
      <c r="Q158" s="9">
        <f t="shared" si="54"/>
        <v>0</v>
      </c>
      <c r="R158" s="9">
        <f t="shared" si="54"/>
        <v>0</v>
      </c>
      <c r="S158" s="9">
        <f t="shared" si="54"/>
        <v>0</v>
      </c>
      <c r="T158" s="9">
        <f t="shared" si="54"/>
        <v>0</v>
      </c>
      <c r="U158" s="9">
        <f t="shared" si="54"/>
        <v>0</v>
      </c>
      <c r="V158" s="9">
        <f t="shared" ref="V158:AK158" si="55">IF(U161-U158&gt;0,$D$158,U161)</f>
        <v>0</v>
      </c>
      <c r="W158" s="9">
        <f t="shared" si="55"/>
        <v>0</v>
      </c>
      <c r="X158" s="9">
        <f t="shared" si="55"/>
        <v>0</v>
      </c>
      <c r="Y158" s="9">
        <f t="shared" si="55"/>
        <v>0</v>
      </c>
      <c r="Z158" s="9">
        <f t="shared" si="55"/>
        <v>0</v>
      </c>
      <c r="AA158" s="9">
        <f t="shared" si="55"/>
        <v>0</v>
      </c>
      <c r="AB158" s="9">
        <f t="shared" si="55"/>
        <v>0</v>
      </c>
      <c r="AC158" s="9">
        <f t="shared" si="55"/>
        <v>0</v>
      </c>
      <c r="AD158" s="9">
        <f t="shared" si="55"/>
        <v>0</v>
      </c>
      <c r="AE158" s="9">
        <f t="shared" si="55"/>
        <v>0</v>
      </c>
      <c r="AF158" s="9">
        <f t="shared" si="55"/>
        <v>0</v>
      </c>
      <c r="AG158" s="9">
        <f t="shared" si="55"/>
        <v>0</v>
      </c>
      <c r="AH158" s="9">
        <f t="shared" si="55"/>
        <v>0</v>
      </c>
      <c r="AI158" s="9">
        <f t="shared" si="55"/>
        <v>0</v>
      </c>
      <c r="AJ158" s="9">
        <f t="shared" si="55"/>
        <v>0</v>
      </c>
      <c r="AK158" s="9">
        <f t="shared" si="55"/>
        <v>0</v>
      </c>
      <c r="AL158" s="9">
        <f t="shared" ref="AL158:AR158" si="56">IF(AK161-AK158&gt;0,$D$158,AK161)</f>
        <v>0</v>
      </c>
      <c r="AM158" s="9">
        <f t="shared" si="56"/>
        <v>0</v>
      </c>
      <c r="AN158" s="9">
        <f t="shared" si="56"/>
        <v>0</v>
      </c>
      <c r="AO158" s="9">
        <f t="shared" si="56"/>
        <v>0</v>
      </c>
      <c r="AP158" s="9">
        <f t="shared" si="56"/>
        <v>0</v>
      </c>
      <c r="AQ158" s="9">
        <f t="shared" si="56"/>
        <v>0</v>
      </c>
      <c r="AR158" s="9">
        <f t="shared" si="56"/>
        <v>0</v>
      </c>
    </row>
    <row r="159" spans="2:44" hidden="1">
      <c r="B159" s="7" t="s">
        <v>123</v>
      </c>
      <c r="C159" s="9"/>
      <c r="D159" s="9">
        <f>$C$155*C157</f>
        <v>0</v>
      </c>
      <c r="E159" s="9">
        <f t="shared" ref="E159:U159" si="57">IF(D161-D158&gt;0,$C$155*D161,0)</f>
        <v>0</v>
      </c>
      <c r="F159" s="9">
        <f t="shared" si="57"/>
        <v>0</v>
      </c>
      <c r="G159" s="9">
        <f t="shared" si="57"/>
        <v>0</v>
      </c>
      <c r="H159" s="9">
        <f t="shared" si="57"/>
        <v>0</v>
      </c>
      <c r="I159" s="9">
        <f t="shared" si="57"/>
        <v>0</v>
      </c>
      <c r="J159" s="9">
        <f t="shared" si="57"/>
        <v>0</v>
      </c>
      <c r="K159" s="9">
        <f t="shared" si="57"/>
        <v>0</v>
      </c>
      <c r="L159" s="9">
        <f>IF(K161-K158&gt;0,$C$155*K161,0)</f>
        <v>0</v>
      </c>
      <c r="M159" s="9">
        <f t="shared" si="57"/>
        <v>0</v>
      </c>
      <c r="N159" s="9">
        <f t="shared" si="57"/>
        <v>0</v>
      </c>
      <c r="O159" s="9">
        <f t="shared" si="57"/>
        <v>0</v>
      </c>
      <c r="P159" s="9">
        <f t="shared" si="57"/>
        <v>0</v>
      </c>
      <c r="Q159" s="9">
        <f t="shared" si="57"/>
        <v>0</v>
      </c>
      <c r="R159" s="9">
        <f t="shared" si="57"/>
        <v>0</v>
      </c>
      <c r="S159" s="9">
        <f t="shared" si="57"/>
        <v>0</v>
      </c>
      <c r="T159" s="9">
        <f t="shared" si="57"/>
        <v>0</v>
      </c>
      <c r="U159" s="9">
        <f t="shared" si="57"/>
        <v>0</v>
      </c>
      <c r="V159" s="9">
        <f t="shared" ref="V159:AK159" si="58">IF(U161-U158&gt;0,$C$155*U161,0)</f>
        <v>0</v>
      </c>
      <c r="W159" s="9">
        <f t="shared" si="58"/>
        <v>0</v>
      </c>
      <c r="X159" s="9">
        <f t="shared" si="58"/>
        <v>0</v>
      </c>
      <c r="Y159" s="9">
        <f t="shared" si="58"/>
        <v>0</v>
      </c>
      <c r="Z159" s="9">
        <f t="shared" si="58"/>
        <v>0</v>
      </c>
      <c r="AA159" s="9">
        <f t="shared" si="58"/>
        <v>0</v>
      </c>
      <c r="AB159" s="9">
        <f t="shared" si="58"/>
        <v>0</v>
      </c>
      <c r="AC159" s="9">
        <f t="shared" si="58"/>
        <v>0</v>
      </c>
      <c r="AD159" s="9">
        <f t="shared" si="58"/>
        <v>0</v>
      </c>
      <c r="AE159" s="9">
        <f t="shared" si="58"/>
        <v>0</v>
      </c>
      <c r="AF159" s="9">
        <f t="shared" si="58"/>
        <v>0</v>
      </c>
      <c r="AG159" s="9">
        <f t="shared" si="58"/>
        <v>0</v>
      </c>
      <c r="AH159" s="9">
        <f t="shared" si="58"/>
        <v>0</v>
      </c>
      <c r="AI159" s="9">
        <f t="shared" si="58"/>
        <v>0</v>
      </c>
      <c r="AJ159" s="9">
        <f t="shared" si="58"/>
        <v>0</v>
      </c>
      <c r="AK159" s="9">
        <f t="shared" si="58"/>
        <v>0</v>
      </c>
      <c r="AL159" s="9">
        <f t="shared" ref="AL159:AR159" si="59">IF(AK161-AK158&gt;0,$C$155*AK161,0)</f>
        <v>0</v>
      </c>
      <c r="AM159" s="9">
        <f t="shared" si="59"/>
        <v>0</v>
      </c>
      <c r="AN159" s="9">
        <f t="shared" si="59"/>
        <v>0</v>
      </c>
      <c r="AO159" s="9">
        <f t="shared" si="59"/>
        <v>0</v>
      </c>
      <c r="AP159" s="9">
        <f t="shared" si="59"/>
        <v>0</v>
      </c>
      <c r="AQ159" s="9">
        <f t="shared" si="59"/>
        <v>0</v>
      </c>
      <c r="AR159" s="9">
        <f t="shared" si="59"/>
        <v>0</v>
      </c>
    </row>
    <row r="160" spans="2:44" hidden="1">
      <c r="B160" s="7" t="s">
        <v>124</v>
      </c>
      <c r="C160" s="9"/>
      <c r="D160" s="9">
        <f>D158-D159</f>
        <v>0</v>
      </c>
      <c r="E160" s="9">
        <f>IF('Sources of Funds'!$F$39=E59,D161,E158-E159)</f>
        <v>0</v>
      </c>
      <c r="F160" s="9">
        <f>IF('Sources of Funds'!$F$39=F59,E161,F158-F159)</f>
        <v>0</v>
      </c>
      <c r="G160" s="9">
        <f>IF('Sources of Funds'!$F$39=G59,F161,G158-G159)</f>
        <v>0</v>
      </c>
      <c r="H160" s="9">
        <f>IF('Sources of Funds'!$F$39=H59,G161,H158-H159)</f>
        <v>0</v>
      </c>
      <c r="I160" s="9">
        <f>IF('Sources of Funds'!$F$39=I59,H161,I158-I159)</f>
        <v>0</v>
      </c>
      <c r="J160" s="9">
        <f>IF('Sources of Funds'!$F$39=J59,I161,J158-J159)</f>
        <v>0</v>
      </c>
      <c r="K160" s="9">
        <f>IF('Sources of Funds'!$F$39=K59,J161,K158-K159)</f>
        <v>0</v>
      </c>
      <c r="L160" s="9">
        <f>IF('Sources of Funds'!$F$39=L59,K161,L158-L159)</f>
        <v>0</v>
      </c>
      <c r="M160" s="9">
        <f>IF('Sources of Funds'!$F$39=M59,L161,M158-M159)</f>
        <v>0</v>
      </c>
      <c r="N160" s="9">
        <f>IF('Sources of Funds'!$F$39=N59,M161,N158-N159)</f>
        <v>0</v>
      </c>
      <c r="O160" s="9">
        <f>IF('Sources of Funds'!$F$39=O59,N161,O158-O159)</f>
        <v>0</v>
      </c>
      <c r="P160" s="9">
        <f>IF('Sources of Funds'!$F$39=P59,O161,P158-P159)</f>
        <v>0</v>
      </c>
      <c r="Q160" s="9">
        <f>IF('Sources of Funds'!$F$39=Q59,P161,Q158-Q159)</f>
        <v>0</v>
      </c>
      <c r="R160" s="9">
        <f>IF('Sources of Funds'!$F$39=R59,Q161,R158-R159)</f>
        <v>0</v>
      </c>
      <c r="S160" s="9">
        <f>IF('Sources of Funds'!$F$39=S59,R161,S158-S159)</f>
        <v>0</v>
      </c>
      <c r="T160" s="9">
        <f>IF('Sources of Funds'!$F$39=T59,S161,T158-T159)</f>
        <v>0</v>
      </c>
      <c r="U160" s="9">
        <f>IF('Sources of Funds'!$F$39=U59,T161,U158-U159)</f>
        <v>0</v>
      </c>
      <c r="V160" s="9">
        <f>IF('Sources of Funds'!$F$39=V59,U161,V158-V159)</f>
        <v>0</v>
      </c>
      <c r="W160" s="9">
        <f>IF('Sources of Funds'!$F$39=W59,V161,W158-W159)</f>
        <v>0</v>
      </c>
      <c r="X160" s="9">
        <f>IF('Sources of Funds'!$F$39=X59,W161,X158-X159)</f>
        <v>0</v>
      </c>
      <c r="Y160" s="9">
        <f>IF('Sources of Funds'!$F$39=Y59,X161,Y158-Y159)</f>
        <v>0</v>
      </c>
      <c r="Z160" s="9">
        <f>IF('Sources of Funds'!$F$39=Z59,Y161,Z158-Z159)</f>
        <v>0</v>
      </c>
      <c r="AA160" s="9">
        <f>IF('Sources of Funds'!$F$39=AA59,Z161,AA158-AA159)</f>
        <v>0</v>
      </c>
      <c r="AB160" s="9">
        <f>IF('Sources of Funds'!$F$39=AB59,AA161,AB158-AB159)</f>
        <v>0</v>
      </c>
      <c r="AC160" s="9">
        <f>IF('Sources of Funds'!$F$39=AC59,AB161,AC158-AC159)</f>
        <v>0</v>
      </c>
      <c r="AD160" s="9">
        <f>IF('Sources of Funds'!$F$39=AD59,AC161,AD158-AD159)</f>
        <v>0</v>
      </c>
      <c r="AE160" s="9">
        <f>IF('Sources of Funds'!$F$39=AE59,AD161,AE158-AE159)</f>
        <v>0</v>
      </c>
      <c r="AF160" s="9">
        <f>IF('Sources of Funds'!$F$39=AF59,AE161,AF158-AF159)</f>
        <v>0</v>
      </c>
      <c r="AG160" s="9">
        <f>IF('Sources of Funds'!$F$39=AG59,AF161,AG158-AG159)</f>
        <v>0</v>
      </c>
      <c r="AH160" s="9">
        <f>IF('Sources of Funds'!$F$39=AH59,AG161,AH158-AH159)</f>
        <v>0</v>
      </c>
      <c r="AI160" s="9">
        <f>IF('Sources of Funds'!$F$39=AI59,AH161,AI158-AI159)</f>
        <v>0</v>
      </c>
      <c r="AJ160" s="9">
        <f>IF('Sources of Funds'!$F$39=AJ59,AI161,AJ158-AJ159)</f>
        <v>0</v>
      </c>
      <c r="AK160" s="9">
        <f>IF('Sources of Funds'!$F$39=AK59,AJ161,AK158-AK159)</f>
        <v>0</v>
      </c>
      <c r="AL160" s="9">
        <f>IF('Sources of Funds'!$F$39=AL59,AK161,AL158-AL159)</f>
        <v>0</v>
      </c>
      <c r="AM160" s="9">
        <f>IF('Sources of Funds'!$F$39=AM59,AL161,AM158-AM159)</f>
        <v>0</v>
      </c>
      <c r="AN160" s="9">
        <f>IF('Sources of Funds'!$F$39=AN59,AM161,AN158-AN159)</f>
        <v>0</v>
      </c>
      <c r="AO160" s="9">
        <f>IF('Sources of Funds'!$F$39=AO59,AN161,AO158-AO159)</f>
        <v>0</v>
      </c>
      <c r="AP160" s="9">
        <f>IF('Sources of Funds'!$F$39=AP59,AO161,AP158-AP159)</f>
        <v>0</v>
      </c>
      <c r="AQ160" s="9">
        <f>IF('Sources of Funds'!$F$39=AQ59,AP161,AQ158-AQ159)</f>
        <v>0</v>
      </c>
      <c r="AR160" s="9">
        <f>IF('Sources of Funds'!$F$39=AR59,AQ161,AR158-AR159)</f>
        <v>0</v>
      </c>
    </row>
    <row r="161" spans="2:44" hidden="1">
      <c r="B161" s="7" t="s">
        <v>125</v>
      </c>
      <c r="C161" s="9"/>
      <c r="D161" s="9">
        <f>C157-D160</f>
        <v>0</v>
      </c>
      <c r="E161" s="9">
        <f t="shared" ref="E161:T161" si="60">D161-E160</f>
        <v>0</v>
      </c>
      <c r="F161" s="9">
        <f t="shared" si="60"/>
        <v>0</v>
      </c>
      <c r="G161" s="9">
        <f>F161-G160</f>
        <v>0</v>
      </c>
      <c r="H161" s="9">
        <f>G161-H160</f>
        <v>0</v>
      </c>
      <c r="I161" s="9">
        <f>H161-I160</f>
        <v>0</v>
      </c>
      <c r="J161" s="9">
        <f t="shared" si="60"/>
        <v>0</v>
      </c>
      <c r="K161" s="9">
        <f t="shared" si="60"/>
        <v>0</v>
      </c>
      <c r="L161" s="9">
        <f>K161-L160</f>
        <v>0</v>
      </c>
      <c r="M161" s="9">
        <f t="shared" si="60"/>
        <v>0</v>
      </c>
      <c r="N161" s="9">
        <f t="shared" si="60"/>
        <v>0</v>
      </c>
      <c r="O161" s="9">
        <f t="shared" si="60"/>
        <v>0</v>
      </c>
      <c r="P161" s="9">
        <f t="shared" si="60"/>
        <v>0</v>
      </c>
      <c r="Q161" s="9">
        <f t="shared" si="60"/>
        <v>0</v>
      </c>
      <c r="R161" s="9">
        <f t="shared" si="60"/>
        <v>0</v>
      </c>
      <c r="S161" s="9">
        <f t="shared" si="60"/>
        <v>0</v>
      </c>
      <c r="T161" s="9">
        <f t="shared" si="60"/>
        <v>0</v>
      </c>
      <c r="U161" s="9">
        <f t="shared" ref="U161:AJ161" si="61">T161-U160</f>
        <v>0</v>
      </c>
      <c r="V161" s="9">
        <f t="shared" si="61"/>
        <v>0</v>
      </c>
      <c r="W161" s="9">
        <f t="shared" si="61"/>
        <v>0</v>
      </c>
      <c r="X161" s="9">
        <f t="shared" si="61"/>
        <v>0</v>
      </c>
      <c r="Y161" s="9">
        <f t="shared" si="61"/>
        <v>0</v>
      </c>
      <c r="Z161" s="9">
        <f t="shared" si="61"/>
        <v>0</v>
      </c>
      <c r="AA161" s="9">
        <f t="shared" si="61"/>
        <v>0</v>
      </c>
      <c r="AB161" s="9">
        <f t="shared" si="61"/>
        <v>0</v>
      </c>
      <c r="AC161" s="9">
        <f t="shared" si="61"/>
        <v>0</v>
      </c>
      <c r="AD161" s="9">
        <f t="shared" si="61"/>
        <v>0</v>
      </c>
      <c r="AE161" s="9">
        <f t="shared" si="61"/>
        <v>0</v>
      </c>
      <c r="AF161" s="9">
        <f t="shared" si="61"/>
        <v>0</v>
      </c>
      <c r="AG161" s="9">
        <f t="shared" si="61"/>
        <v>0</v>
      </c>
      <c r="AH161" s="9">
        <f t="shared" si="61"/>
        <v>0</v>
      </c>
      <c r="AI161" s="9">
        <f t="shared" si="61"/>
        <v>0</v>
      </c>
      <c r="AJ161" s="9">
        <f t="shared" si="61"/>
        <v>0</v>
      </c>
      <c r="AK161" s="9">
        <f t="shared" ref="AK161:AR161" si="62">AJ161-AK160</f>
        <v>0</v>
      </c>
      <c r="AL161" s="9">
        <f t="shared" si="62"/>
        <v>0</v>
      </c>
      <c r="AM161" s="9">
        <f t="shared" si="62"/>
        <v>0</v>
      </c>
      <c r="AN161" s="9">
        <f t="shared" si="62"/>
        <v>0</v>
      </c>
      <c r="AO161" s="9">
        <f t="shared" si="62"/>
        <v>0</v>
      </c>
      <c r="AP161" s="9">
        <f t="shared" si="62"/>
        <v>0</v>
      </c>
      <c r="AQ161" s="9">
        <f t="shared" si="62"/>
        <v>0</v>
      </c>
      <c r="AR161" s="9">
        <f t="shared" si="62"/>
        <v>0</v>
      </c>
    </row>
    <row r="162" spans="2:44" hidden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2:44" hidden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2:44" hidden="1">
      <c r="B164" s="6" t="s">
        <v>255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2:44" hidden="1">
      <c r="B165" s="17" t="s">
        <v>74</v>
      </c>
      <c r="C165" s="17" t="s">
        <v>74</v>
      </c>
      <c r="D165" s="17" t="s">
        <v>74</v>
      </c>
      <c r="E165" s="17" t="s">
        <v>74</v>
      </c>
      <c r="F165" s="17" t="s">
        <v>74</v>
      </c>
      <c r="G165" s="17" t="s">
        <v>74</v>
      </c>
      <c r="H165" s="17" t="s">
        <v>74</v>
      </c>
      <c r="I165" s="17" t="s">
        <v>74</v>
      </c>
      <c r="J165" s="17" t="s">
        <v>74</v>
      </c>
      <c r="K165" s="17" t="s">
        <v>74</v>
      </c>
      <c r="L165" s="17" t="s">
        <v>74</v>
      </c>
      <c r="M165" s="17" t="s">
        <v>74</v>
      </c>
      <c r="N165" s="17" t="s">
        <v>74</v>
      </c>
      <c r="O165" s="17" t="s">
        <v>74</v>
      </c>
      <c r="P165" s="17" t="s">
        <v>74</v>
      </c>
      <c r="Q165" s="17" t="s">
        <v>74</v>
      </c>
      <c r="R165" s="17" t="s">
        <v>74</v>
      </c>
      <c r="S165" s="17" t="s">
        <v>74</v>
      </c>
      <c r="T165" s="17" t="s">
        <v>74</v>
      </c>
      <c r="U165" s="17" t="s">
        <v>74</v>
      </c>
      <c r="V165" s="17" t="s">
        <v>74</v>
      </c>
      <c r="W165" s="17" t="s">
        <v>74</v>
      </c>
      <c r="X165" s="17" t="s">
        <v>74</v>
      </c>
      <c r="Y165" s="17" t="s">
        <v>74</v>
      </c>
      <c r="Z165" s="17" t="s">
        <v>74</v>
      </c>
      <c r="AA165" s="17" t="s">
        <v>74</v>
      </c>
      <c r="AB165" s="17" t="s">
        <v>74</v>
      </c>
      <c r="AC165" s="17" t="s">
        <v>74</v>
      </c>
      <c r="AD165" s="17" t="s">
        <v>74</v>
      </c>
      <c r="AE165" s="17" t="s">
        <v>74</v>
      </c>
      <c r="AF165" s="17" t="s">
        <v>74</v>
      </c>
      <c r="AG165" s="17" t="s">
        <v>74</v>
      </c>
      <c r="AH165" s="17" t="s">
        <v>74</v>
      </c>
      <c r="AI165" s="17" t="s">
        <v>74</v>
      </c>
      <c r="AJ165" s="17" t="s">
        <v>74</v>
      </c>
      <c r="AK165" s="17" t="s">
        <v>74</v>
      </c>
      <c r="AL165" s="17" t="s">
        <v>74</v>
      </c>
      <c r="AM165" s="17" t="s">
        <v>74</v>
      </c>
      <c r="AN165" s="17" t="s">
        <v>74</v>
      </c>
      <c r="AO165" s="17" t="s">
        <v>74</v>
      </c>
      <c r="AP165" s="17" t="s">
        <v>74</v>
      </c>
      <c r="AQ165" s="17" t="s">
        <v>74</v>
      </c>
      <c r="AR165" s="17" t="s">
        <v>74</v>
      </c>
    </row>
    <row r="166" spans="2:44" hidden="1">
      <c r="B166" s="7" t="s">
        <v>129</v>
      </c>
      <c r="C166" s="11">
        <f>'Sources of Funds'!D40</f>
        <v>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2:44" hidden="1">
      <c r="B167" s="7" t="s">
        <v>240</v>
      </c>
      <c r="C167" s="9">
        <f>'Sources of Funds'!E40</f>
        <v>0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2:44" hidden="1">
      <c r="B168" s="7" t="s">
        <v>241</v>
      </c>
      <c r="C168" s="9">
        <f>'Sources of Funds'!C40</f>
        <v>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2:44" hidden="1">
      <c r="B169" s="7" t="s">
        <v>250</v>
      </c>
      <c r="C169" s="9"/>
      <c r="D169" s="9">
        <f>IF(C167=0,0,PMT(C166/12,C167*12,-C168)*12)</f>
        <v>0</v>
      </c>
      <c r="E169" s="9">
        <f>IF(D172-D169&gt;0,$D$169,D172)</f>
        <v>0</v>
      </c>
      <c r="F169" s="9">
        <f t="shared" ref="F169:AR169" si="63">IF(E172-E169&gt;0,$D$169,E172)</f>
        <v>0</v>
      </c>
      <c r="G169" s="9">
        <f t="shared" si="63"/>
        <v>0</v>
      </c>
      <c r="H169" s="9">
        <f t="shared" si="63"/>
        <v>0</v>
      </c>
      <c r="I169" s="9">
        <f t="shared" si="63"/>
        <v>0</v>
      </c>
      <c r="J169" s="9">
        <f t="shared" si="63"/>
        <v>0</v>
      </c>
      <c r="K169" s="9">
        <f t="shared" si="63"/>
        <v>0</v>
      </c>
      <c r="L169" s="9">
        <f>IF(K172-K169&gt;0,$D$169,K172)</f>
        <v>0</v>
      </c>
      <c r="M169" s="9">
        <f t="shared" si="63"/>
        <v>0</v>
      </c>
      <c r="N169" s="9">
        <f t="shared" si="63"/>
        <v>0</v>
      </c>
      <c r="O169" s="9">
        <f t="shared" si="63"/>
        <v>0</v>
      </c>
      <c r="P169" s="9">
        <f t="shared" si="63"/>
        <v>0</v>
      </c>
      <c r="Q169" s="9">
        <f t="shared" si="63"/>
        <v>0</v>
      </c>
      <c r="R169" s="9">
        <f t="shared" si="63"/>
        <v>0</v>
      </c>
      <c r="S169" s="9">
        <f t="shared" si="63"/>
        <v>0</v>
      </c>
      <c r="T169" s="9">
        <f t="shared" si="63"/>
        <v>0</v>
      </c>
      <c r="U169" s="9">
        <f t="shared" si="63"/>
        <v>0</v>
      </c>
      <c r="V169" s="9">
        <f t="shared" si="63"/>
        <v>0</v>
      </c>
      <c r="W169" s="9">
        <f t="shared" si="63"/>
        <v>0</v>
      </c>
      <c r="X169" s="9">
        <f t="shared" si="63"/>
        <v>0</v>
      </c>
      <c r="Y169" s="9">
        <f t="shared" si="63"/>
        <v>0</v>
      </c>
      <c r="Z169" s="9">
        <f t="shared" si="63"/>
        <v>0</v>
      </c>
      <c r="AA169" s="9">
        <f t="shared" si="63"/>
        <v>0</v>
      </c>
      <c r="AB169" s="9">
        <f t="shared" si="63"/>
        <v>0</v>
      </c>
      <c r="AC169" s="9">
        <f t="shared" si="63"/>
        <v>0</v>
      </c>
      <c r="AD169" s="9">
        <f t="shared" si="63"/>
        <v>0</v>
      </c>
      <c r="AE169" s="9">
        <f t="shared" si="63"/>
        <v>0</v>
      </c>
      <c r="AF169" s="9">
        <f t="shared" si="63"/>
        <v>0</v>
      </c>
      <c r="AG169" s="9">
        <f t="shared" si="63"/>
        <v>0</v>
      </c>
      <c r="AH169" s="9">
        <f t="shared" si="63"/>
        <v>0</v>
      </c>
      <c r="AI169" s="9">
        <f t="shared" si="63"/>
        <v>0</v>
      </c>
      <c r="AJ169" s="9">
        <f t="shared" si="63"/>
        <v>0</v>
      </c>
      <c r="AK169" s="9">
        <f t="shared" si="63"/>
        <v>0</v>
      </c>
      <c r="AL169" s="9">
        <f t="shared" si="63"/>
        <v>0</v>
      </c>
      <c r="AM169" s="9">
        <f t="shared" si="63"/>
        <v>0</v>
      </c>
      <c r="AN169" s="9">
        <f t="shared" si="63"/>
        <v>0</v>
      </c>
      <c r="AO169" s="9">
        <f t="shared" si="63"/>
        <v>0</v>
      </c>
      <c r="AP169" s="9">
        <f t="shared" si="63"/>
        <v>0</v>
      </c>
      <c r="AQ169" s="9">
        <f t="shared" si="63"/>
        <v>0</v>
      </c>
      <c r="AR169" s="9">
        <f t="shared" si="63"/>
        <v>0</v>
      </c>
    </row>
    <row r="170" spans="2:44" hidden="1">
      <c r="B170" s="7" t="s">
        <v>123</v>
      </c>
      <c r="C170" s="9"/>
      <c r="D170" s="9">
        <f>$C$155*C168</f>
        <v>0</v>
      </c>
      <c r="E170" s="9">
        <f t="shared" ref="E170:AR170" si="64">IF(D172-D169&gt;0,$C$155*D172,0)</f>
        <v>0</v>
      </c>
      <c r="F170" s="9">
        <f t="shared" si="64"/>
        <v>0</v>
      </c>
      <c r="G170" s="9">
        <f t="shared" si="64"/>
        <v>0</v>
      </c>
      <c r="H170" s="9">
        <f t="shared" si="64"/>
        <v>0</v>
      </c>
      <c r="I170" s="9">
        <f t="shared" si="64"/>
        <v>0</v>
      </c>
      <c r="J170" s="9">
        <f t="shared" si="64"/>
        <v>0</v>
      </c>
      <c r="K170" s="9">
        <f t="shared" si="64"/>
        <v>0</v>
      </c>
      <c r="L170" s="9">
        <f>IF(K172-K169&gt;0,$C$155*K172,0)</f>
        <v>0</v>
      </c>
      <c r="M170" s="9">
        <f t="shared" si="64"/>
        <v>0</v>
      </c>
      <c r="N170" s="9">
        <f t="shared" si="64"/>
        <v>0</v>
      </c>
      <c r="O170" s="9">
        <f t="shared" si="64"/>
        <v>0</v>
      </c>
      <c r="P170" s="9">
        <f t="shared" si="64"/>
        <v>0</v>
      </c>
      <c r="Q170" s="9">
        <f t="shared" si="64"/>
        <v>0</v>
      </c>
      <c r="R170" s="9">
        <f t="shared" si="64"/>
        <v>0</v>
      </c>
      <c r="S170" s="9">
        <f t="shared" si="64"/>
        <v>0</v>
      </c>
      <c r="T170" s="9">
        <f t="shared" si="64"/>
        <v>0</v>
      </c>
      <c r="U170" s="9">
        <f t="shared" si="64"/>
        <v>0</v>
      </c>
      <c r="V170" s="9">
        <f t="shared" si="64"/>
        <v>0</v>
      </c>
      <c r="W170" s="9">
        <f t="shared" si="64"/>
        <v>0</v>
      </c>
      <c r="X170" s="9">
        <f t="shared" si="64"/>
        <v>0</v>
      </c>
      <c r="Y170" s="9">
        <f t="shared" si="64"/>
        <v>0</v>
      </c>
      <c r="Z170" s="9">
        <f t="shared" si="64"/>
        <v>0</v>
      </c>
      <c r="AA170" s="9">
        <f t="shared" si="64"/>
        <v>0</v>
      </c>
      <c r="AB170" s="9">
        <f t="shared" si="64"/>
        <v>0</v>
      </c>
      <c r="AC170" s="9">
        <f t="shared" si="64"/>
        <v>0</v>
      </c>
      <c r="AD170" s="9">
        <f t="shared" si="64"/>
        <v>0</v>
      </c>
      <c r="AE170" s="9">
        <f t="shared" si="64"/>
        <v>0</v>
      </c>
      <c r="AF170" s="9">
        <f t="shared" si="64"/>
        <v>0</v>
      </c>
      <c r="AG170" s="9">
        <f t="shared" si="64"/>
        <v>0</v>
      </c>
      <c r="AH170" s="9">
        <f t="shared" si="64"/>
        <v>0</v>
      </c>
      <c r="AI170" s="9">
        <f t="shared" si="64"/>
        <v>0</v>
      </c>
      <c r="AJ170" s="9">
        <f t="shared" si="64"/>
        <v>0</v>
      </c>
      <c r="AK170" s="9">
        <f t="shared" si="64"/>
        <v>0</v>
      </c>
      <c r="AL170" s="9">
        <f t="shared" si="64"/>
        <v>0</v>
      </c>
      <c r="AM170" s="9">
        <f t="shared" si="64"/>
        <v>0</v>
      </c>
      <c r="AN170" s="9">
        <f t="shared" si="64"/>
        <v>0</v>
      </c>
      <c r="AO170" s="9">
        <f t="shared" si="64"/>
        <v>0</v>
      </c>
      <c r="AP170" s="9">
        <f t="shared" si="64"/>
        <v>0</v>
      </c>
      <c r="AQ170" s="9">
        <f t="shared" si="64"/>
        <v>0</v>
      </c>
      <c r="AR170" s="9">
        <f t="shared" si="64"/>
        <v>0</v>
      </c>
    </row>
    <row r="171" spans="2:44" hidden="1">
      <c r="B171" s="7" t="s">
        <v>124</v>
      </c>
      <c r="C171" s="9"/>
      <c r="D171" s="9">
        <f>D169-D170</f>
        <v>0</v>
      </c>
      <c r="E171" s="9">
        <f>IF('Sources of Funds'!$F$39=E71,D172,E169-E170)</f>
        <v>0</v>
      </c>
      <c r="F171" s="9">
        <f>IF('Sources of Funds'!$F$39=F71,E172,F169-F170)</f>
        <v>0</v>
      </c>
      <c r="G171" s="9">
        <f>IF('Sources of Funds'!$F$39=G71,F172,G169-G170)</f>
        <v>0</v>
      </c>
      <c r="H171" s="9">
        <f>IF('Sources of Funds'!$F$39=H71,G172,H169-H170)</f>
        <v>0</v>
      </c>
      <c r="I171" s="9">
        <f>IF('Sources of Funds'!$F$39=I71,H172,I169-I170)</f>
        <v>0</v>
      </c>
      <c r="J171" s="9">
        <f>IF('Sources of Funds'!$F$39=J71,I172,J169-J170)</f>
        <v>0</v>
      </c>
      <c r="K171" s="9">
        <f>IF('Sources of Funds'!$F$39=K71,J172,K169-K170)</f>
        <v>0</v>
      </c>
      <c r="L171" s="9">
        <f>IF('Sources of Funds'!$F$39=L71,K172,L169-L170)</f>
        <v>0</v>
      </c>
      <c r="M171" s="9">
        <f>IF('Sources of Funds'!$F$39=M71,L172,M169-M170)</f>
        <v>0</v>
      </c>
      <c r="N171" s="9">
        <f>IF('Sources of Funds'!$F$39=N71,M172,N169-N170)</f>
        <v>0</v>
      </c>
      <c r="O171" s="9">
        <f>IF('Sources of Funds'!$F$39=O71,N172,O169-O170)</f>
        <v>0</v>
      </c>
      <c r="P171" s="9">
        <f>IF('Sources of Funds'!$F$39=P71,O172,P169-P170)</f>
        <v>0</v>
      </c>
      <c r="Q171" s="9">
        <f>IF('Sources of Funds'!$F$39=Q71,P172,Q169-Q170)</f>
        <v>0</v>
      </c>
      <c r="R171" s="9">
        <f>IF('Sources of Funds'!$F$39=R71,Q172,R169-R170)</f>
        <v>0</v>
      </c>
      <c r="S171" s="9">
        <f>IF('Sources of Funds'!$F$39=S71,R172,S169-S170)</f>
        <v>0</v>
      </c>
      <c r="T171" s="9">
        <f>IF('Sources of Funds'!$F$39=T71,S172,T169-T170)</f>
        <v>0</v>
      </c>
      <c r="U171" s="9">
        <f>IF('Sources of Funds'!$F$39=U71,T172,U169-U170)</f>
        <v>0</v>
      </c>
      <c r="V171" s="9">
        <f>IF('Sources of Funds'!$F$39=V71,U172,V169-V170)</f>
        <v>0</v>
      </c>
      <c r="W171" s="9">
        <f>IF('Sources of Funds'!$F$39=W71,V172,W169-W170)</f>
        <v>0</v>
      </c>
      <c r="X171" s="9">
        <f>IF('Sources of Funds'!$F$39=X71,W172,X169-X170)</f>
        <v>0</v>
      </c>
      <c r="Y171" s="9">
        <f>IF('Sources of Funds'!$F$39=Y71,X172,Y169-Y170)</f>
        <v>0</v>
      </c>
      <c r="Z171" s="9">
        <f>IF('Sources of Funds'!$F$39=Z71,Y172,Z169-Z170)</f>
        <v>0</v>
      </c>
      <c r="AA171" s="9">
        <f>IF('Sources of Funds'!$F$39=AA71,Z172,AA169-AA170)</f>
        <v>0</v>
      </c>
      <c r="AB171" s="9">
        <f>IF('Sources of Funds'!$F$39=AB71,AA172,AB169-AB170)</f>
        <v>0</v>
      </c>
      <c r="AC171" s="9">
        <f>IF('Sources of Funds'!$F$39=AC71,AB172,AC169-AC170)</f>
        <v>0</v>
      </c>
      <c r="AD171" s="9">
        <f>IF('Sources of Funds'!$F$39=AD71,AC172,AD169-AD170)</f>
        <v>0</v>
      </c>
      <c r="AE171" s="9">
        <f>IF('Sources of Funds'!$F$39=AE71,AD172,AE169-AE170)</f>
        <v>0</v>
      </c>
      <c r="AF171" s="9">
        <f>IF('Sources of Funds'!$F$39=AF71,AE172,AF169-AF170)</f>
        <v>0</v>
      </c>
      <c r="AG171" s="9">
        <f>IF('Sources of Funds'!$F$39=AG71,AF172,AG169-AG170)</f>
        <v>0</v>
      </c>
      <c r="AH171" s="9">
        <f>IF('Sources of Funds'!$F$39=AH71,AG172,AH169-AH170)</f>
        <v>0</v>
      </c>
      <c r="AI171" s="9">
        <f>IF('Sources of Funds'!$F$39=AI71,AH172,AI169-AI170)</f>
        <v>0</v>
      </c>
      <c r="AJ171" s="9">
        <f>IF('Sources of Funds'!$F$39=AJ71,AI172,AJ169-AJ170)</f>
        <v>0</v>
      </c>
      <c r="AK171" s="9">
        <f>IF('Sources of Funds'!$F$39=AK71,AJ172,AK169-AK170)</f>
        <v>0</v>
      </c>
      <c r="AL171" s="9">
        <f>IF('Sources of Funds'!$F$39=AL71,AK172,AL169-AL170)</f>
        <v>0</v>
      </c>
      <c r="AM171" s="9">
        <f>IF('Sources of Funds'!$F$39=AM71,AL172,AM169-AM170)</f>
        <v>0</v>
      </c>
      <c r="AN171" s="9">
        <f>IF('Sources of Funds'!$F$39=AN71,AM172,AN169-AN170)</f>
        <v>0</v>
      </c>
      <c r="AO171" s="9">
        <f>IF('Sources of Funds'!$F$39=AO71,AN172,AO169-AO170)</f>
        <v>0</v>
      </c>
      <c r="AP171" s="9">
        <f>IF('Sources of Funds'!$F$39=AP71,AO172,AP169-AP170)</f>
        <v>0</v>
      </c>
      <c r="AQ171" s="9">
        <f>IF('Sources of Funds'!$F$39=AQ71,AP172,AQ169-AQ170)</f>
        <v>0</v>
      </c>
      <c r="AR171" s="9">
        <f>IF('Sources of Funds'!$F$39=AR71,AQ172,AR169-AR170)</f>
        <v>0</v>
      </c>
    </row>
    <row r="172" spans="2:44" hidden="1">
      <c r="B172" s="7" t="s">
        <v>125</v>
      </c>
      <c r="C172" s="9"/>
      <c r="D172" s="9">
        <f>C168-D171</f>
        <v>0</v>
      </c>
      <c r="E172" s="9">
        <f t="shared" ref="E172:AR172" si="65">D172-E171</f>
        <v>0</v>
      </c>
      <c r="F172" s="9">
        <f t="shared" si="65"/>
        <v>0</v>
      </c>
      <c r="G172" s="9">
        <f>F172-G171</f>
        <v>0</v>
      </c>
      <c r="H172" s="9">
        <f t="shared" si="65"/>
        <v>0</v>
      </c>
      <c r="I172" s="9">
        <f>H172-I171</f>
        <v>0</v>
      </c>
      <c r="J172" s="9">
        <f t="shared" si="65"/>
        <v>0</v>
      </c>
      <c r="K172" s="9">
        <f t="shared" si="65"/>
        <v>0</v>
      </c>
      <c r="L172" s="9">
        <f>K172-L171</f>
        <v>0</v>
      </c>
      <c r="M172" s="9">
        <f t="shared" si="65"/>
        <v>0</v>
      </c>
      <c r="N172" s="9">
        <f t="shared" si="65"/>
        <v>0</v>
      </c>
      <c r="O172" s="9">
        <f t="shared" si="65"/>
        <v>0</v>
      </c>
      <c r="P172" s="9">
        <f t="shared" si="65"/>
        <v>0</v>
      </c>
      <c r="Q172" s="9">
        <f t="shared" si="65"/>
        <v>0</v>
      </c>
      <c r="R172" s="9">
        <f t="shared" si="65"/>
        <v>0</v>
      </c>
      <c r="S172" s="9">
        <f t="shared" si="65"/>
        <v>0</v>
      </c>
      <c r="T172" s="9">
        <f t="shared" si="65"/>
        <v>0</v>
      </c>
      <c r="U172" s="9">
        <f t="shared" si="65"/>
        <v>0</v>
      </c>
      <c r="V172" s="9">
        <f t="shared" si="65"/>
        <v>0</v>
      </c>
      <c r="W172" s="9">
        <f t="shared" si="65"/>
        <v>0</v>
      </c>
      <c r="X172" s="9">
        <f t="shared" si="65"/>
        <v>0</v>
      </c>
      <c r="Y172" s="9">
        <f t="shared" si="65"/>
        <v>0</v>
      </c>
      <c r="Z172" s="9">
        <f t="shared" si="65"/>
        <v>0</v>
      </c>
      <c r="AA172" s="9">
        <f t="shared" si="65"/>
        <v>0</v>
      </c>
      <c r="AB172" s="9">
        <f t="shared" si="65"/>
        <v>0</v>
      </c>
      <c r="AC172" s="9">
        <f t="shared" si="65"/>
        <v>0</v>
      </c>
      <c r="AD172" s="9">
        <f t="shared" si="65"/>
        <v>0</v>
      </c>
      <c r="AE172" s="9">
        <f t="shared" si="65"/>
        <v>0</v>
      </c>
      <c r="AF172" s="9">
        <f t="shared" si="65"/>
        <v>0</v>
      </c>
      <c r="AG172" s="9">
        <f t="shared" si="65"/>
        <v>0</v>
      </c>
      <c r="AH172" s="9">
        <f t="shared" si="65"/>
        <v>0</v>
      </c>
      <c r="AI172" s="9">
        <f t="shared" si="65"/>
        <v>0</v>
      </c>
      <c r="AJ172" s="9">
        <f t="shared" si="65"/>
        <v>0</v>
      </c>
      <c r="AK172" s="9">
        <f t="shared" si="65"/>
        <v>0</v>
      </c>
      <c r="AL172" s="9">
        <f t="shared" si="65"/>
        <v>0</v>
      </c>
      <c r="AM172" s="9">
        <f t="shared" si="65"/>
        <v>0</v>
      </c>
      <c r="AN172" s="9">
        <f t="shared" si="65"/>
        <v>0</v>
      </c>
      <c r="AO172" s="9">
        <f t="shared" si="65"/>
        <v>0</v>
      </c>
      <c r="AP172" s="9">
        <f t="shared" si="65"/>
        <v>0</v>
      </c>
      <c r="AQ172" s="9">
        <f t="shared" si="65"/>
        <v>0</v>
      </c>
      <c r="AR172" s="9">
        <f t="shared" si="65"/>
        <v>0</v>
      </c>
    </row>
    <row r="173" spans="2:44" hidden="1">
      <c r="B173" s="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2:44" hidden="1">
      <c r="B174" s="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2:44" hidden="1">
      <c r="B175" s="38" t="s">
        <v>256</v>
      </c>
      <c r="C175" s="17" t="s">
        <v>74</v>
      </c>
      <c r="D175" s="17" t="s">
        <v>74</v>
      </c>
      <c r="E175" s="17" t="s">
        <v>74</v>
      </c>
      <c r="F175" s="17" t="s">
        <v>74</v>
      </c>
      <c r="G175" s="17" t="s">
        <v>74</v>
      </c>
      <c r="H175" s="17" t="s">
        <v>74</v>
      </c>
      <c r="I175" s="17" t="s">
        <v>74</v>
      </c>
      <c r="J175" s="17" t="s">
        <v>74</v>
      </c>
      <c r="K175" s="17" t="s">
        <v>74</v>
      </c>
      <c r="L175" s="17" t="s">
        <v>74</v>
      </c>
      <c r="M175" s="17" t="s">
        <v>74</v>
      </c>
      <c r="N175" s="17" t="s">
        <v>74</v>
      </c>
      <c r="O175" s="17" t="s">
        <v>74</v>
      </c>
      <c r="P175" s="17" t="s">
        <v>74</v>
      </c>
      <c r="Q175" s="17" t="s">
        <v>74</v>
      </c>
      <c r="R175" s="17" t="s">
        <v>74</v>
      </c>
      <c r="S175" s="17" t="s">
        <v>74</v>
      </c>
      <c r="T175" s="17" t="s">
        <v>74</v>
      </c>
      <c r="U175" s="17" t="s">
        <v>74</v>
      </c>
      <c r="V175" s="17" t="s">
        <v>74</v>
      </c>
      <c r="W175" s="17" t="s">
        <v>74</v>
      </c>
      <c r="X175" s="17" t="s">
        <v>74</v>
      </c>
      <c r="Y175" s="17" t="s">
        <v>74</v>
      </c>
      <c r="Z175" s="17" t="s">
        <v>74</v>
      </c>
      <c r="AA175" s="17" t="s">
        <v>74</v>
      </c>
      <c r="AB175" s="17" t="s">
        <v>74</v>
      </c>
      <c r="AC175" s="17" t="s">
        <v>74</v>
      </c>
      <c r="AD175" s="17" t="s">
        <v>74</v>
      </c>
      <c r="AE175" s="17" t="s">
        <v>74</v>
      </c>
      <c r="AF175" s="17" t="s">
        <v>74</v>
      </c>
      <c r="AG175" s="17" t="s">
        <v>74</v>
      </c>
      <c r="AH175" s="17" t="s">
        <v>74</v>
      </c>
      <c r="AI175" s="17" t="s">
        <v>74</v>
      </c>
      <c r="AJ175" s="17" t="s">
        <v>74</v>
      </c>
      <c r="AK175" s="17" t="s">
        <v>74</v>
      </c>
      <c r="AL175" s="17" t="s">
        <v>74</v>
      </c>
      <c r="AM175" s="17" t="s">
        <v>74</v>
      </c>
      <c r="AN175" s="17" t="s">
        <v>74</v>
      </c>
      <c r="AO175" s="17" t="s">
        <v>74</v>
      </c>
      <c r="AP175" s="17" t="s">
        <v>74</v>
      </c>
      <c r="AQ175" s="17" t="s">
        <v>74</v>
      </c>
      <c r="AR175" s="17" t="s">
        <v>74</v>
      </c>
    </row>
    <row r="176" spans="2:44" hidden="1">
      <c r="B176" s="6" t="s">
        <v>126</v>
      </c>
      <c r="C176" s="1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2:44" hidden="1">
      <c r="B177" s="9" t="s">
        <v>241</v>
      </c>
      <c r="C177" s="9">
        <f>'Sources of Funds'!C41</f>
        <v>0</v>
      </c>
      <c r="D177" s="9">
        <f t="shared" ref="D177:I177" si="66">C177</f>
        <v>0</v>
      </c>
      <c r="E177" s="9">
        <f t="shared" si="66"/>
        <v>0</v>
      </c>
      <c r="F177" s="9">
        <f t="shared" si="66"/>
        <v>0</v>
      </c>
      <c r="G177" s="9">
        <f t="shared" si="66"/>
        <v>0</v>
      </c>
      <c r="H177" s="9">
        <f t="shared" si="66"/>
        <v>0</v>
      </c>
      <c r="I177" s="9">
        <f t="shared" si="66"/>
        <v>0</v>
      </c>
      <c r="J177" s="9">
        <f t="shared" ref="J177:AR177" si="67">I177</f>
        <v>0</v>
      </c>
      <c r="K177" s="9">
        <f t="shared" si="67"/>
        <v>0</v>
      </c>
      <c r="L177" s="9">
        <f>K177</f>
        <v>0</v>
      </c>
      <c r="M177" s="9">
        <f t="shared" si="67"/>
        <v>0</v>
      </c>
      <c r="N177" s="9">
        <f t="shared" si="67"/>
        <v>0</v>
      </c>
      <c r="O177" s="9">
        <f t="shared" si="67"/>
        <v>0</v>
      </c>
      <c r="P177" s="9">
        <f t="shared" si="67"/>
        <v>0</v>
      </c>
      <c r="Q177" s="9">
        <f t="shared" si="67"/>
        <v>0</v>
      </c>
      <c r="R177" s="9">
        <f t="shared" si="67"/>
        <v>0</v>
      </c>
      <c r="S177" s="9">
        <f t="shared" si="67"/>
        <v>0</v>
      </c>
      <c r="T177" s="9">
        <f t="shared" si="67"/>
        <v>0</v>
      </c>
      <c r="U177" s="9">
        <f t="shared" si="67"/>
        <v>0</v>
      </c>
      <c r="V177" s="9">
        <f t="shared" si="67"/>
        <v>0</v>
      </c>
      <c r="W177" s="9">
        <f t="shared" si="67"/>
        <v>0</v>
      </c>
      <c r="X177" s="9">
        <f t="shared" si="67"/>
        <v>0</v>
      </c>
      <c r="Y177" s="9">
        <f t="shared" si="67"/>
        <v>0</v>
      </c>
      <c r="Z177" s="9">
        <f t="shared" si="67"/>
        <v>0</v>
      </c>
      <c r="AA177" s="9">
        <f t="shared" si="67"/>
        <v>0</v>
      </c>
      <c r="AB177" s="9">
        <f t="shared" si="67"/>
        <v>0</v>
      </c>
      <c r="AC177" s="9">
        <f t="shared" si="67"/>
        <v>0</v>
      </c>
      <c r="AD177" s="9">
        <f t="shared" si="67"/>
        <v>0</v>
      </c>
      <c r="AE177" s="9">
        <f t="shared" si="67"/>
        <v>0</v>
      </c>
      <c r="AF177" s="9">
        <f t="shared" si="67"/>
        <v>0</v>
      </c>
      <c r="AG177" s="9">
        <f t="shared" si="67"/>
        <v>0</v>
      </c>
      <c r="AH177" s="9">
        <f t="shared" si="67"/>
        <v>0</v>
      </c>
      <c r="AI177" s="9">
        <f t="shared" si="67"/>
        <v>0</v>
      </c>
      <c r="AJ177" s="9">
        <f t="shared" si="67"/>
        <v>0</v>
      </c>
      <c r="AK177" s="9">
        <f t="shared" si="67"/>
        <v>0</v>
      </c>
      <c r="AL177" s="9">
        <f t="shared" si="67"/>
        <v>0</v>
      </c>
      <c r="AM177" s="9">
        <f t="shared" si="67"/>
        <v>0</v>
      </c>
      <c r="AN177" s="9">
        <f t="shared" si="67"/>
        <v>0</v>
      </c>
      <c r="AO177" s="9">
        <f t="shared" si="67"/>
        <v>0</v>
      </c>
      <c r="AP177" s="9">
        <f t="shared" si="67"/>
        <v>0</v>
      </c>
      <c r="AQ177" s="9">
        <f t="shared" si="67"/>
        <v>0</v>
      </c>
      <c r="AR177" s="9">
        <f t="shared" si="67"/>
        <v>0</v>
      </c>
    </row>
    <row r="178" spans="2:44" hidden="1">
      <c r="B178" s="9" t="s">
        <v>127</v>
      </c>
      <c r="C178" s="11">
        <f>'Sources of Funds'!D41</f>
        <v>0</v>
      </c>
      <c r="D178" s="9">
        <f>IF('Sources of Funds'!$G$41&lt;=D142,'Sources of Funds'!$C$41*'Sources of Funds'!$D$41,0)</f>
        <v>0</v>
      </c>
      <c r="E178" s="9">
        <f>IF('Sources of Funds'!$G$41&lt;=E142,'Sources of Funds'!$C$41*'Sources of Funds'!$D$41,0)</f>
        <v>0</v>
      </c>
      <c r="F178" s="9">
        <f>IF('Sources of Funds'!$G$41&lt;=F142,'Sources of Funds'!$C$41*'Sources of Funds'!$D$41,0)</f>
        <v>0</v>
      </c>
      <c r="G178" s="9">
        <f>IF('Sources of Funds'!$G$41&lt;=G142,'Sources of Funds'!$C$41*'Sources of Funds'!$D$41,0)</f>
        <v>0</v>
      </c>
      <c r="H178" s="9">
        <f>IF('Sources of Funds'!$G$41&lt;=H142,'Sources of Funds'!$C$41*'Sources of Funds'!$D$41,0)</f>
        <v>0</v>
      </c>
      <c r="I178" s="9">
        <f>IF('Sources of Funds'!$G$41&lt;=I142,'Sources of Funds'!$C$41*'Sources of Funds'!$D$41,0)</f>
        <v>0</v>
      </c>
      <c r="J178" s="9">
        <f>IF('Sources of Funds'!$G$41&lt;=J142,'Sources of Funds'!$C$41*'Sources of Funds'!$D$41,0)</f>
        <v>0</v>
      </c>
      <c r="K178" s="9">
        <f>IF('Sources of Funds'!$G$41&lt;=K142,'Sources of Funds'!$C$41*'Sources of Funds'!$D$41,0)</f>
        <v>0</v>
      </c>
      <c r="L178" s="9">
        <f>IF('Sources of Funds'!$G$41&lt;=L142,'Sources of Funds'!$C$41*'Sources of Funds'!$D$41,0)</f>
        <v>0</v>
      </c>
      <c r="M178" s="9">
        <f>IF('Sources of Funds'!$G$41&lt;=M142,'Sources of Funds'!$C$41*'Sources of Funds'!$D$41,0)</f>
        <v>0</v>
      </c>
      <c r="N178" s="9">
        <f>IF('Sources of Funds'!$G$41&lt;=N142,'Sources of Funds'!$C$41*'Sources of Funds'!$D$41,0)</f>
        <v>0</v>
      </c>
      <c r="O178" s="9">
        <f>IF('Sources of Funds'!$G$41&lt;=O142,'Sources of Funds'!$C$41*'Sources of Funds'!$D$41,0)</f>
        <v>0</v>
      </c>
      <c r="P178" s="9">
        <f>IF('Sources of Funds'!$G$41&lt;=P142,'Sources of Funds'!$C$41*'Sources of Funds'!$D$41,0)</f>
        <v>0</v>
      </c>
      <c r="Q178" s="9">
        <f>IF('Sources of Funds'!$G$41&lt;=Q142,'Sources of Funds'!$C$41*'Sources of Funds'!$D$41,0)</f>
        <v>0</v>
      </c>
      <c r="R178" s="9">
        <f>IF('Sources of Funds'!$G$41&lt;=R142,'Sources of Funds'!$C$41*'Sources of Funds'!$D$41,0)</f>
        <v>0</v>
      </c>
      <c r="S178" s="9">
        <f>IF('Sources of Funds'!$G$41&lt;=S142,'Sources of Funds'!$C$41*'Sources of Funds'!$D$41,0)</f>
        <v>0</v>
      </c>
      <c r="T178" s="9">
        <f>IF('Sources of Funds'!$G$41&lt;=T142,'Sources of Funds'!$C$41*'Sources of Funds'!$D$41,0)</f>
        <v>0</v>
      </c>
      <c r="U178" s="9">
        <f>IF('Sources of Funds'!$G$41&lt;=U142,'Sources of Funds'!$C$41*'Sources of Funds'!$D$41,0)</f>
        <v>0</v>
      </c>
      <c r="V178" s="9">
        <f>IF('Sources of Funds'!$G$41&lt;=V142,'Sources of Funds'!$C$41*'Sources of Funds'!$D$41,0)</f>
        <v>0</v>
      </c>
      <c r="W178" s="9">
        <f>IF('Sources of Funds'!$G$41&lt;=W142,'Sources of Funds'!$C$41*'Sources of Funds'!$D$41,0)</f>
        <v>0</v>
      </c>
      <c r="X178" s="9">
        <f>IF('Sources of Funds'!$G$41&lt;=X142,'Sources of Funds'!$C$41*'Sources of Funds'!$D$41,0)</f>
        <v>0</v>
      </c>
      <c r="Y178" s="9">
        <f>IF('Sources of Funds'!$G$41&lt;=Y142,'Sources of Funds'!$C$41*'Sources of Funds'!$D$41,0)</f>
        <v>0</v>
      </c>
      <c r="Z178" s="9">
        <f>IF('Sources of Funds'!$G$41&lt;=Z142,'Sources of Funds'!$C$41*'Sources of Funds'!$D$41,0)</f>
        <v>0</v>
      </c>
      <c r="AA178" s="9">
        <f>IF('Sources of Funds'!$G$41&lt;=AA142,'Sources of Funds'!$C$41*'Sources of Funds'!$D$41,0)</f>
        <v>0</v>
      </c>
      <c r="AB178" s="9">
        <f>IF('Sources of Funds'!$G$41&lt;=AB142,'Sources of Funds'!$C$41*'Sources of Funds'!$D$41,0)</f>
        <v>0</v>
      </c>
      <c r="AC178" s="9">
        <f>IF('Sources of Funds'!$G$41&lt;=AC142,'Sources of Funds'!$C$41*'Sources of Funds'!$D$41,0)</f>
        <v>0</v>
      </c>
      <c r="AD178" s="9">
        <f>IF('Sources of Funds'!$G$41&lt;=AD142,'Sources of Funds'!$C$41*'Sources of Funds'!$D$41,0)</f>
        <v>0</v>
      </c>
      <c r="AE178" s="9">
        <f>IF('Sources of Funds'!$G$41&lt;=AE142,'Sources of Funds'!$C$41*'Sources of Funds'!$D$41,0)</f>
        <v>0</v>
      </c>
      <c r="AF178" s="9">
        <f>IF('Sources of Funds'!$G$41&lt;=AF142,'Sources of Funds'!$C$41*'Sources of Funds'!$D$41,0)</f>
        <v>0</v>
      </c>
      <c r="AG178" s="9">
        <f>IF('Sources of Funds'!$G$41&lt;=AG142,'Sources of Funds'!$C$41*'Sources of Funds'!$D$41,0)</f>
        <v>0</v>
      </c>
      <c r="AH178" s="9">
        <f>IF('Sources of Funds'!$G$41&lt;=AH142,'Sources of Funds'!$C$41*'Sources of Funds'!$D$41,0)</f>
        <v>0</v>
      </c>
      <c r="AI178" s="9">
        <f>IF('Sources of Funds'!$G$41&lt;=AI142,'Sources of Funds'!$C$41*'Sources of Funds'!$D$41,0)</f>
        <v>0</v>
      </c>
      <c r="AJ178" s="9">
        <f>IF('Sources of Funds'!$G$41&lt;=AJ142,'Sources of Funds'!$C$41*'Sources of Funds'!$D$41,0)</f>
        <v>0</v>
      </c>
      <c r="AK178" s="9">
        <f>IF('Sources of Funds'!$G$41&lt;=AK142,'Sources of Funds'!$C$41*'Sources of Funds'!$D$41,0)</f>
        <v>0</v>
      </c>
      <c r="AL178" s="9">
        <f>IF('Sources of Funds'!$G$41&lt;=AL142,'Sources of Funds'!$C$41*'Sources of Funds'!$D$41,0)</f>
        <v>0</v>
      </c>
      <c r="AM178" s="9">
        <f>IF('Sources of Funds'!$G$41&lt;=AM142,'Sources of Funds'!$C$41*'Sources of Funds'!$D$41,0)</f>
        <v>0</v>
      </c>
      <c r="AN178" s="9">
        <f>IF('Sources of Funds'!$G$41&lt;=AN142,'Sources of Funds'!$C$41*'Sources of Funds'!$D$41,0)</f>
        <v>0</v>
      </c>
      <c r="AO178" s="9">
        <f>IF('Sources of Funds'!$G$41&lt;=AO142,'Sources of Funds'!$C$41*'Sources of Funds'!$D$41,0)</f>
        <v>0</v>
      </c>
      <c r="AP178" s="9">
        <f>IF('Sources of Funds'!$G$41&lt;=AP142,'Sources of Funds'!$C$41*'Sources of Funds'!$D$41,0)</f>
        <v>0</v>
      </c>
      <c r="AQ178" s="9">
        <f>IF('Sources of Funds'!$G$41&lt;=AQ142,'Sources of Funds'!$C$41*'Sources of Funds'!$D$41,0)</f>
        <v>0</v>
      </c>
      <c r="AR178" s="9">
        <f>IF('Sources of Funds'!$G$41&lt;=AR142,'Sources of Funds'!$C$41*'Sources of Funds'!$D$41,0)</f>
        <v>0</v>
      </c>
    </row>
    <row r="179" spans="2:44" hidden="1">
      <c r="B179" s="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2:44" hidden="1">
      <c r="B180" s="38" t="s">
        <v>256</v>
      </c>
      <c r="C180" s="17" t="s">
        <v>74</v>
      </c>
      <c r="D180" s="17" t="s">
        <v>74</v>
      </c>
      <c r="E180" s="17" t="s">
        <v>74</v>
      </c>
      <c r="F180" s="17" t="s">
        <v>74</v>
      </c>
      <c r="G180" s="17" t="s">
        <v>74</v>
      </c>
      <c r="H180" s="17" t="s">
        <v>74</v>
      </c>
      <c r="I180" s="17" t="s">
        <v>74</v>
      </c>
      <c r="J180" s="17" t="s">
        <v>74</v>
      </c>
      <c r="K180" s="17" t="s">
        <v>74</v>
      </c>
      <c r="L180" s="17" t="s">
        <v>74</v>
      </c>
      <c r="M180" s="17" t="s">
        <v>74</v>
      </c>
      <c r="N180" s="17" t="s">
        <v>74</v>
      </c>
      <c r="O180" s="17" t="s">
        <v>74</v>
      </c>
      <c r="P180" s="17" t="s">
        <v>74</v>
      </c>
      <c r="Q180" s="17" t="s">
        <v>74</v>
      </c>
      <c r="R180" s="17" t="s">
        <v>74</v>
      </c>
      <c r="S180" s="17" t="s">
        <v>74</v>
      </c>
      <c r="T180" s="17" t="s">
        <v>74</v>
      </c>
      <c r="U180" s="17" t="s">
        <v>74</v>
      </c>
      <c r="V180" s="17" t="s">
        <v>74</v>
      </c>
      <c r="W180" s="17" t="s">
        <v>74</v>
      </c>
      <c r="X180" s="17" t="s">
        <v>74</v>
      </c>
      <c r="Y180" s="17" t="s">
        <v>74</v>
      </c>
      <c r="Z180" s="17" t="s">
        <v>74</v>
      </c>
      <c r="AA180" s="17" t="s">
        <v>74</v>
      </c>
      <c r="AB180" s="17" t="s">
        <v>74</v>
      </c>
      <c r="AC180" s="17" t="s">
        <v>74</v>
      </c>
      <c r="AD180" s="17" t="s">
        <v>74</v>
      </c>
      <c r="AE180" s="17" t="s">
        <v>74</v>
      </c>
      <c r="AF180" s="17" t="s">
        <v>74</v>
      </c>
      <c r="AG180" s="17" t="s">
        <v>74</v>
      </c>
      <c r="AH180" s="17" t="s">
        <v>74</v>
      </c>
      <c r="AI180" s="17" t="s">
        <v>74</v>
      </c>
      <c r="AJ180" s="17" t="s">
        <v>74</v>
      </c>
      <c r="AK180" s="17" t="s">
        <v>74</v>
      </c>
      <c r="AL180" s="17" t="s">
        <v>74</v>
      </c>
      <c r="AM180" s="17" t="s">
        <v>74</v>
      </c>
      <c r="AN180" s="17" t="s">
        <v>74</v>
      </c>
      <c r="AO180" s="17" t="s">
        <v>74</v>
      </c>
      <c r="AP180" s="17" t="s">
        <v>74</v>
      </c>
      <c r="AQ180" s="17" t="s">
        <v>74</v>
      </c>
      <c r="AR180" s="17" t="s">
        <v>74</v>
      </c>
    </row>
    <row r="181" spans="2:44" hidden="1">
      <c r="B181" s="6" t="s">
        <v>181</v>
      </c>
      <c r="C181" s="1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2:44" hidden="1">
      <c r="B182" s="9" t="s">
        <v>241</v>
      </c>
      <c r="C182" s="9">
        <f>'Sources of Funds'!C42</f>
        <v>0</v>
      </c>
      <c r="D182" s="9">
        <f t="shared" ref="D182:AR182" si="68">C182</f>
        <v>0</v>
      </c>
      <c r="E182" s="9">
        <f t="shared" si="68"/>
        <v>0</v>
      </c>
      <c r="F182" s="9">
        <f t="shared" si="68"/>
        <v>0</v>
      </c>
      <c r="G182" s="9">
        <f>F182</f>
        <v>0</v>
      </c>
      <c r="H182" s="9">
        <f>G182</f>
        <v>0</v>
      </c>
      <c r="I182" s="9">
        <f>H182</f>
        <v>0</v>
      </c>
      <c r="J182" s="9">
        <f t="shared" si="68"/>
        <v>0</v>
      </c>
      <c r="K182" s="9">
        <f t="shared" si="68"/>
        <v>0</v>
      </c>
      <c r="L182" s="9">
        <f>K182</f>
        <v>0</v>
      </c>
      <c r="M182" s="9">
        <f t="shared" si="68"/>
        <v>0</v>
      </c>
      <c r="N182" s="9">
        <f t="shared" si="68"/>
        <v>0</v>
      </c>
      <c r="O182" s="9">
        <f t="shared" si="68"/>
        <v>0</v>
      </c>
      <c r="P182" s="9">
        <f t="shared" si="68"/>
        <v>0</v>
      </c>
      <c r="Q182" s="9">
        <f t="shared" si="68"/>
        <v>0</v>
      </c>
      <c r="R182" s="9">
        <f t="shared" si="68"/>
        <v>0</v>
      </c>
      <c r="S182" s="9">
        <f t="shared" si="68"/>
        <v>0</v>
      </c>
      <c r="T182" s="9">
        <f t="shared" si="68"/>
        <v>0</v>
      </c>
      <c r="U182" s="9">
        <f t="shared" si="68"/>
        <v>0</v>
      </c>
      <c r="V182" s="9">
        <f t="shared" si="68"/>
        <v>0</v>
      </c>
      <c r="W182" s="9">
        <f t="shared" si="68"/>
        <v>0</v>
      </c>
      <c r="X182" s="9">
        <f t="shared" si="68"/>
        <v>0</v>
      </c>
      <c r="Y182" s="9">
        <f t="shared" si="68"/>
        <v>0</v>
      </c>
      <c r="Z182" s="9">
        <f t="shared" si="68"/>
        <v>0</v>
      </c>
      <c r="AA182" s="9">
        <f t="shared" si="68"/>
        <v>0</v>
      </c>
      <c r="AB182" s="9">
        <f t="shared" si="68"/>
        <v>0</v>
      </c>
      <c r="AC182" s="9">
        <f t="shared" si="68"/>
        <v>0</v>
      </c>
      <c r="AD182" s="9">
        <f t="shared" si="68"/>
        <v>0</v>
      </c>
      <c r="AE182" s="9">
        <f t="shared" si="68"/>
        <v>0</v>
      </c>
      <c r="AF182" s="9">
        <f t="shared" si="68"/>
        <v>0</v>
      </c>
      <c r="AG182" s="9">
        <f t="shared" si="68"/>
        <v>0</v>
      </c>
      <c r="AH182" s="9">
        <f t="shared" si="68"/>
        <v>0</v>
      </c>
      <c r="AI182" s="9">
        <f t="shared" si="68"/>
        <v>0</v>
      </c>
      <c r="AJ182" s="9">
        <f t="shared" si="68"/>
        <v>0</v>
      </c>
      <c r="AK182" s="9">
        <f t="shared" si="68"/>
        <v>0</v>
      </c>
      <c r="AL182" s="9">
        <f t="shared" si="68"/>
        <v>0</v>
      </c>
      <c r="AM182" s="9">
        <f t="shared" si="68"/>
        <v>0</v>
      </c>
      <c r="AN182" s="9">
        <f t="shared" si="68"/>
        <v>0</v>
      </c>
      <c r="AO182" s="9">
        <f t="shared" si="68"/>
        <v>0</v>
      </c>
      <c r="AP182" s="9">
        <f t="shared" si="68"/>
        <v>0</v>
      </c>
      <c r="AQ182" s="9">
        <f t="shared" si="68"/>
        <v>0</v>
      </c>
      <c r="AR182" s="9">
        <f t="shared" si="68"/>
        <v>0</v>
      </c>
    </row>
    <row r="183" spans="2:44" hidden="1">
      <c r="B183" s="9" t="s">
        <v>127</v>
      </c>
      <c r="C183" s="11">
        <f>'Sources of Funds'!D42</f>
        <v>0</v>
      </c>
      <c r="D183" s="9">
        <f>IF('Sources of Funds'!$G$42&lt;=D153,'Sources of Funds'!$C$42*'Sources of Funds'!$D$42,0)</f>
        <v>0</v>
      </c>
      <c r="E183" s="9">
        <f>IF('Sources of Funds'!$G$42&lt;=E153,'Sources of Funds'!$C$42*'Sources of Funds'!$D$42,0)</f>
        <v>0</v>
      </c>
      <c r="F183" s="9">
        <f>IF('Sources of Funds'!$G$42&lt;=F153,'Sources of Funds'!$C$42*'Sources of Funds'!$D$42,0)</f>
        <v>0</v>
      </c>
      <c r="G183" s="9">
        <f>IF('Sources of Funds'!$G$42&lt;=G153,'Sources of Funds'!$C$42*'Sources of Funds'!$D$42,0)</f>
        <v>0</v>
      </c>
      <c r="H183" s="9">
        <f>IF('Sources of Funds'!$G$42&lt;=H153,'Sources of Funds'!$C$42*'Sources of Funds'!$D$42,0)</f>
        <v>0</v>
      </c>
      <c r="I183" s="9">
        <f>IF('Sources of Funds'!$G$42&lt;=I153,'Sources of Funds'!$C$42*'Sources of Funds'!$D$42,0)</f>
        <v>0</v>
      </c>
      <c r="J183" s="9">
        <f>IF('Sources of Funds'!$G$42&lt;=J153,'Sources of Funds'!$C$42*'Sources of Funds'!$D$42,0)</f>
        <v>0</v>
      </c>
      <c r="K183" s="9">
        <f>IF('Sources of Funds'!$G$42&lt;=K153,'Sources of Funds'!$C$42*'Sources of Funds'!$D$42,0)</f>
        <v>0</v>
      </c>
      <c r="L183" s="9">
        <f>IF('Sources of Funds'!$G$42&lt;=L153,'Sources of Funds'!$C$42*'Sources of Funds'!$D$42,0)</f>
        <v>0</v>
      </c>
      <c r="M183" s="9">
        <f>IF('Sources of Funds'!$G$42&lt;=M153,'Sources of Funds'!$C$42*'Sources of Funds'!$D$42,0)</f>
        <v>0</v>
      </c>
      <c r="N183" s="9">
        <f>IF('Sources of Funds'!$G$42&lt;=N153,'Sources of Funds'!$C$42*'Sources of Funds'!$D$42,0)</f>
        <v>0</v>
      </c>
      <c r="O183" s="9">
        <f>IF('Sources of Funds'!$G$42&lt;=O153,'Sources of Funds'!$C$42*'Sources of Funds'!$D$42,0)</f>
        <v>0</v>
      </c>
      <c r="P183" s="9">
        <f>IF('Sources of Funds'!$G$42&lt;=P153,'Sources of Funds'!$C$42*'Sources of Funds'!$D$42,0)</f>
        <v>0</v>
      </c>
      <c r="Q183" s="9">
        <f>IF('Sources of Funds'!$G$42&lt;=Q153,'Sources of Funds'!$C$42*'Sources of Funds'!$D$42,0)</f>
        <v>0</v>
      </c>
      <c r="R183" s="9">
        <f>IF('Sources of Funds'!$G$42&lt;=R153,'Sources of Funds'!$C$42*'Sources of Funds'!$D$42,0)</f>
        <v>0</v>
      </c>
      <c r="S183" s="9">
        <f>IF('Sources of Funds'!$G$42&lt;=S153,'Sources of Funds'!$C$42*'Sources of Funds'!$D$42,0)</f>
        <v>0</v>
      </c>
      <c r="T183" s="9">
        <f>IF('Sources of Funds'!$G$42&lt;=T153,'Sources of Funds'!$C$42*'Sources of Funds'!$D$42,0)</f>
        <v>0</v>
      </c>
      <c r="U183" s="9">
        <f>IF('Sources of Funds'!$G$42&lt;=U153,'Sources of Funds'!$C$42*'Sources of Funds'!$D$42,0)</f>
        <v>0</v>
      </c>
      <c r="V183" s="9">
        <f>IF('Sources of Funds'!$G$42&lt;=V153,'Sources of Funds'!$C$42*'Sources of Funds'!$D$42,0)</f>
        <v>0</v>
      </c>
      <c r="W183" s="9">
        <f>IF('Sources of Funds'!$G$42&lt;=W153,'Sources of Funds'!$C$42*'Sources of Funds'!$D$42,0)</f>
        <v>0</v>
      </c>
      <c r="X183" s="9">
        <f>IF('Sources of Funds'!$G$42&lt;=X153,'Sources of Funds'!$C$42*'Sources of Funds'!$D$42,0)</f>
        <v>0</v>
      </c>
      <c r="Y183" s="9">
        <f>IF('Sources of Funds'!$G$42&lt;=Y153,'Sources of Funds'!$C$42*'Sources of Funds'!$D$42,0)</f>
        <v>0</v>
      </c>
      <c r="Z183" s="9">
        <f>IF('Sources of Funds'!$G$42&lt;=Z153,'Sources of Funds'!$C$42*'Sources of Funds'!$D$42,0)</f>
        <v>0</v>
      </c>
      <c r="AA183" s="9">
        <f>IF('Sources of Funds'!$G$42&lt;=AA153,'Sources of Funds'!$C$42*'Sources of Funds'!$D$42,0)</f>
        <v>0</v>
      </c>
      <c r="AB183" s="9">
        <f>IF('Sources of Funds'!$G$42&lt;=AB153,'Sources of Funds'!$C$42*'Sources of Funds'!$D$42,0)</f>
        <v>0</v>
      </c>
      <c r="AC183" s="9">
        <f>IF('Sources of Funds'!$G$42&lt;=AC153,'Sources of Funds'!$C$42*'Sources of Funds'!$D$42,0)</f>
        <v>0</v>
      </c>
      <c r="AD183" s="9">
        <f>IF('Sources of Funds'!$G$42&lt;=AD153,'Sources of Funds'!$C$42*'Sources of Funds'!$D$42,0)</f>
        <v>0</v>
      </c>
      <c r="AE183" s="9">
        <f>IF('Sources of Funds'!$G$42&lt;=AE153,'Sources of Funds'!$C$42*'Sources of Funds'!$D$42,0)</f>
        <v>0</v>
      </c>
      <c r="AF183" s="9">
        <f>IF('Sources of Funds'!$G$42&lt;=AF153,'Sources of Funds'!$C$42*'Sources of Funds'!$D$42,0)</f>
        <v>0</v>
      </c>
      <c r="AG183" s="9">
        <f>IF('Sources of Funds'!$G$42&lt;=AG153,'Sources of Funds'!$C$42*'Sources of Funds'!$D$42,0)</f>
        <v>0</v>
      </c>
      <c r="AH183" s="9">
        <f>IF('Sources of Funds'!$G$42&lt;=AH153,'Sources of Funds'!$C$42*'Sources of Funds'!$D$42,0)</f>
        <v>0</v>
      </c>
      <c r="AI183" s="9">
        <f>IF('Sources of Funds'!$G$42&lt;=AI153,'Sources of Funds'!$C$42*'Sources of Funds'!$D$42,0)</f>
        <v>0</v>
      </c>
      <c r="AJ183" s="9">
        <f>IF('Sources of Funds'!$G$42&lt;=AJ153,'Sources of Funds'!$C$42*'Sources of Funds'!$D$42,0)</f>
        <v>0</v>
      </c>
      <c r="AK183" s="9">
        <f>IF('Sources of Funds'!$G$42&lt;=AK153,'Sources of Funds'!$C$42*'Sources of Funds'!$D$42,0)</f>
        <v>0</v>
      </c>
      <c r="AL183" s="9">
        <f>IF('Sources of Funds'!$G$42&lt;=AL153,'Sources of Funds'!$C$42*'Sources of Funds'!$D$42,0)</f>
        <v>0</v>
      </c>
      <c r="AM183" s="9">
        <f>IF('Sources of Funds'!$G$42&lt;=AM153,'Sources of Funds'!$C$42*'Sources of Funds'!$D$42,0)</f>
        <v>0</v>
      </c>
      <c r="AN183" s="9">
        <f>IF('Sources of Funds'!$G$42&lt;=AN153,'Sources of Funds'!$C$42*'Sources of Funds'!$D$42,0)</f>
        <v>0</v>
      </c>
      <c r="AO183" s="9">
        <f>IF('Sources of Funds'!$G$42&lt;=AO153,'Sources of Funds'!$C$42*'Sources of Funds'!$D$42,0)</f>
        <v>0</v>
      </c>
      <c r="AP183" s="9">
        <f>IF('Sources of Funds'!$G$42&lt;=AP153,'Sources of Funds'!$C$42*'Sources of Funds'!$D$42,0)</f>
        <v>0</v>
      </c>
      <c r="AQ183" s="9">
        <f>IF('Sources of Funds'!$G$42&lt;=AQ153,'Sources of Funds'!$C$42*'Sources of Funds'!$D$42,0)</f>
        <v>0</v>
      </c>
      <c r="AR183" s="9">
        <f>IF('Sources of Funds'!$G$42&lt;=AR153,'Sources of Funds'!$C$42*'Sources of Funds'!$D$42,0)</f>
        <v>0</v>
      </c>
    </row>
    <row r="184" spans="2:44" hidden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2:44" hidden="1">
      <c r="B185" s="7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2:44" hidden="1">
      <c r="B186" s="25" t="s">
        <v>128</v>
      </c>
      <c r="C186" s="7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2:44" hidden="1">
      <c r="B187" s="17" t="s">
        <v>74</v>
      </c>
      <c r="C187" s="17" t="s">
        <v>74</v>
      </c>
      <c r="D187" s="17" t="s">
        <v>74</v>
      </c>
      <c r="E187" s="17" t="s">
        <v>74</v>
      </c>
      <c r="F187" s="17" t="s">
        <v>74</v>
      </c>
      <c r="G187" s="17" t="s">
        <v>74</v>
      </c>
      <c r="H187" s="17" t="s">
        <v>74</v>
      </c>
      <c r="I187" s="17" t="s">
        <v>74</v>
      </c>
      <c r="J187" s="17" t="s">
        <v>74</v>
      </c>
      <c r="K187" s="17" t="s">
        <v>74</v>
      </c>
      <c r="L187" s="17" t="s">
        <v>74</v>
      </c>
      <c r="M187" s="17" t="s">
        <v>74</v>
      </c>
      <c r="N187" s="17" t="s">
        <v>74</v>
      </c>
      <c r="O187" s="17" t="s">
        <v>74</v>
      </c>
      <c r="P187" s="17" t="s">
        <v>74</v>
      </c>
      <c r="Q187" s="17" t="s">
        <v>74</v>
      </c>
      <c r="R187" s="17" t="s">
        <v>74</v>
      </c>
      <c r="S187" s="17" t="s">
        <v>74</v>
      </c>
      <c r="T187" s="17" t="s">
        <v>74</v>
      </c>
      <c r="U187" s="17" t="s">
        <v>74</v>
      </c>
      <c r="V187" s="17" t="s">
        <v>74</v>
      </c>
      <c r="W187" s="17" t="s">
        <v>74</v>
      </c>
      <c r="X187" s="17" t="s">
        <v>74</v>
      </c>
      <c r="Y187" s="17" t="s">
        <v>74</v>
      </c>
      <c r="Z187" s="17" t="s">
        <v>74</v>
      </c>
      <c r="AA187" s="17" t="s">
        <v>74</v>
      </c>
      <c r="AB187" s="17" t="s">
        <v>74</v>
      </c>
      <c r="AC187" s="17" t="s">
        <v>74</v>
      </c>
      <c r="AD187" s="17" t="s">
        <v>74</v>
      </c>
      <c r="AE187" s="17" t="s">
        <v>74</v>
      </c>
      <c r="AF187" s="17" t="s">
        <v>74</v>
      </c>
      <c r="AG187" s="17" t="s">
        <v>74</v>
      </c>
      <c r="AH187" s="17" t="s">
        <v>74</v>
      </c>
      <c r="AI187" s="17" t="s">
        <v>74</v>
      </c>
      <c r="AJ187" s="17" t="s">
        <v>74</v>
      </c>
      <c r="AK187" s="17" t="s">
        <v>74</v>
      </c>
      <c r="AL187" s="17" t="s">
        <v>74</v>
      </c>
      <c r="AM187" s="17" t="s">
        <v>74</v>
      </c>
      <c r="AN187" s="17" t="s">
        <v>74</v>
      </c>
      <c r="AO187" s="17" t="s">
        <v>74</v>
      </c>
      <c r="AP187" s="17" t="s">
        <v>74</v>
      </c>
      <c r="AQ187" s="17" t="s">
        <v>74</v>
      </c>
      <c r="AR187" s="17" t="s">
        <v>74</v>
      </c>
    </row>
    <row r="188" spans="2:44" hidden="1">
      <c r="B188" s="7" t="s">
        <v>129</v>
      </c>
      <c r="C188" s="11">
        <f>'Sources of Funds'!D43</f>
        <v>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2:44" hidden="1">
      <c r="B189" s="7" t="s">
        <v>240</v>
      </c>
      <c r="C189" s="12">
        <f>'Sources of Funds'!E43</f>
        <v>0</v>
      </c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2:44" hidden="1">
      <c r="B190" s="4" t="s">
        <v>252</v>
      </c>
      <c r="C190" s="16">
        <f>'Sources of Funds'!C43</f>
        <v>0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</row>
    <row r="191" spans="2:44" hidden="1">
      <c r="B191" s="4" t="s">
        <v>253</v>
      </c>
      <c r="C191" s="16">
        <f>IF('Sources of Funds'!G43=1,'Pro Forma'!C190,INDEX(D198:AR198,,'Sources of Funds'!G43-1))</f>
        <v>0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</row>
    <row r="192" spans="2:44" hidden="1">
      <c r="B192" s="4" t="s">
        <v>130</v>
      </c>
      <c r="C192" s="16">
        <f>IF(C189=0,0,12*PMT(C188/12,C189*12,-C191))</f>
        <v>0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</row>
    <row r="193" spans="2:44" hidden="1">
      <c r="B193" s="7" t="s">
        <v>250</v>
      </c>
      <c r="C193" s="9"/>
      <c r="D193" s="9">
        <f>IF('Sources of Funds'!$G$43&gt;'Pro Forma'!D142,0,C192)</f>
        <v>0</v>
      </c>
      <c r="E193" s="9">
        <f>IF('Sources of Funds'!$G$43&gt;'Pro Forma'!E142,0,IF(D196-$C$192&gt;0,$C$192,D196))</f>
        <v>0</v>
      </c>
      <c r="F193" s="9">
        <f>IF('Sources of Funds'!$G$43&gt;'Pro Forma'!F142,0,IF(E196-$C$192&gt;0,$C$192,E196))</f>
        <v>0</v>
      </c>
      <c r="G193" s="9">
        <f>IF('Sources of Funds'!$G$43&gt;'Pro Forma'!G142,0,IF(F196-$C$192&gt;0,$C$192,F196))</f>
        <v>0</v>
      </c>
      <c r="H193" s="9">
        <f>IF('Sources of Funds'!$G$43&gt;'Pro Forma'!H142,0,IF(G196-$C$192&gt;0,$C$192,G196))</f>
        <v>0</v>
      </c>
      <c r="I193" s="9">
        <f>IF('Sources of Funds'!$G$43&gt;'Pro Forma'!I142,0,IF(H196-$C$192&gt;0,$C$192,H196))</f>
        <v>0</v>
      </c>
      <c r="J193" s="9">
        <f>IF('Sources of Funds'!$G$43&gt;'Pro Forma'!J142,0,IF(I196-$C$192&gt;0,$C$192,I196))</f>
        <v>0</v>
      </c>
      <c r="K193" s="9">
        <f>IF('Sources of Funds'!$G$43&gt;'Pro Forma'!K142,0,IF(J196-$C$192&gt;0,$C$192,J196))</f>
        <v>0</v>
      </c>
      <c r="L193" s="9">
        <f>IF('Sources of Funds'!$G$43&gt;'Pro Forma'!L142,0,IF(K196-$C$192&gt;0,$C$192,K196))</f>
        <v>0</v>
      </c>
      <c r="M193" s="9">
        <f>IF('Sources of Funds'!$G$43&gt;'Pro Forma'!M142,0,IF(L196-$C$192&gt;0,$C$192,L196))</f>
        <v>0</v>
      </c>
      <c r="N193" s="9">
        <f>IF('Sources of Funds'!$G$43&gt;'Pro Forma'!N142,0,IF(M196-$C$192&gt;0,$C$192,M196))</f>
        <v>0</v>
      </c>
      <c r="O193" s="9">
        <f>IF('Sources of Funds'!$G$43&gt;'Pro Forma'!O142,0,IF(N196-$C$192&gt;0,$C$192,N196))</f>
        <v>0</v>
      </c>
      <c r="P193" s="9">
        <f>IF('Sources of Funds'!$G$43&gt;'Pro Forma'!P142,0,IF(O196-$C$192&gt;0,$C$192,O196))</f>
        <v>0</v>
      </c>
      <c r="Q193" s="9">
        <f>IF('Sources of Funds'!$G$43&gt;'Pro Forma'!Q142,0,IF(P196-$C$192&gt;0,$C$192,P196))</f>
        <v>0</v>
      </c>
      <c r="R193" s="9">
        <f>IF('Sources of Funds'!$G$43&gt;'Pro Forma'!R142,0,IF(Q196-$C$192&gt;0,$C$192,Q196))</f>
        <v>0</v>
      </c>
      <c r="S193" s="9">
        <f>IF('Sources of Funds'!$G$43&gt;'Pro Forma'!S142,0,IF(R196-$C$192&gt;0,$C$192,R196))</f>
        <v>0</v>
      </c>
      <c r="T193" s="9">
        <f>IF('Sources of Funds'!$G$43&gt;'Pro Forma'!T142,0,IF(S196-$C$192&gt;0,$C$192,S196))</f>
        <v>0</v>
      </c>
      <c r="U193" s="9">
        <f>IF('Sources of Funds'!$G$43&gt;'Pro Forma'!U142,0,IF(T196-$C$192&gt;0,$C$192,T196))</f>
        <v>0</v>
      </c>
      <c r="V193" s="9">
        <f>IF('Sources of Funds'!$G$43&gt;'Pro Forma'!V142,0,IF(U196-$C$192&gt;0,$C$192,U196))</f>
        <v>0</v>
      </c>
      <c r="W193" s="9">
        <f>IF('Sources of Funds'!$G$43&gt;'Pro Forma'!W142,0,IF(V196-$C$192&gt;0,$C$192,V196))</f>
        <v>0</v>
      </c>
      <c r="X193" s="9">
        <f>IF('Sources of Funds'!$G$43&gt;'Pro Forma'!X142,0,IF(W196-$C$192&gt;0,$C$192,W196))</f>
        <v>0</v>
      </c>
      <c r="Y193" s="9">
        <f>IF('Sources of Funds'!$G$43&gt;'Pro Forma'!Y142,0,IF(X196-$C$192&gt;0,$C$192,X196))</f>
        <v>0</v>
      </c>
      <c r="Z193" s="9">
        <f>IF('Sources of Funds'!$G$43&gt;'Pro Forma'!Z142,0,IF(Y196-$C$192&gt;0,$C$192,Y196))</f>
        <v>0</v>
      </c>
      <c r="AA193" s="9">
        <f>IF('Sources of Funds'!$G$43&gt;'Pro Forma'!AA142,0,IF(Z196-$C$192&gt;0,$C$192,Z196))</f>
        <v>0</v>
      </c>
      <c r="AB193" s="9">
        <f>IF('Sources of Funds'!$G$43&gt;'Pro Forma'!AB142,0,IF(AA196-$C$192&gt;0,$C$192,AA196))</f>
        <v>0</v>
      </c>
      <c r="AC193" s="9">
        <f>IF('Sources of Funds'!$G$43&gt;'Pro Forma'!AC142,0,IF(AB196-$C$192&gt;0,$C$192,AB196))</f>
        <v>0</v>
      </c>
      <c r="AD193" s="9">
        <f>IF('Sources of Funds'!$G$43&gt;'Pro Forma'!AD142,0,IF(AC196-$C$192&gt;0,$C$192,AC196))</f>
        <v>0</v>
      </c>
      <c r="AE193" s="9">
        <f>IF('Sources of Funds'!$G$43&gt;'Pro Forma'!AE142,0,IF(AD196-$C$192&gt;0,$C$192,AD196))</f>
        <v>0</v>
      </c>
      <c r="AF193" s="9">
        <f>IF('Sources of Funds'!$G$43&gt;'Pro Forma'!AF142,0,IF(AE196-$C$192&gt;0,$C$192,AE196))</f>
        <v>0</v>
      </c>
      <c r="AG193" s="9">
        <f>IF('Sources of Funds'!$G$43&gt;'Pro Forma'!AG142,0,IF(AF196-$C$192&gt;0,$C$192,AF196))</f>
        <v>0</v>
      </c>
      <c r="AH193" s="9">
        <f>IF('Sources of Funds'!$G$43&gt;'Pro Forma'!AH142,0,IF(AG196-$C$192&gt;0,$C$192,AG196))</f>
        <v>0</v>
      </c>
      <c r="AI193" s="9">
        <f>IF('Sources of Funds'!$G$43&gt;'Pro Forma'!AI142,0,IF(AH196-$C$192&gt;0,$C$192,AH196))</f>
        <v>0</v>
      </c>
      <c r="AJ193" s="9">
        <f>IF('Sources of Funds'!$G$43&gt;'Pro Forma'!AJ142,0,IF(AI196-$C$192&gt;0,$C$192,AI196))</f>
        <v>0</v>
      </c>
      <c r="AK193" s="9">
        <f>IF('Sources of Funds'!$G$43&gt;'Pro Forma'!AK142,0,IF(AJ196-$C$192&gt;0,$C$192,AJ196))</f>
        <v>0</v>
      </c>
      <c r="AL193" s="9">
        <f>IF('Sources of Funds'!$G$43&gt;'Pro Forma'!AL142,0,IF(AK196-$C$192&gt;0,$C$192,AK196))</f>
        <v>0</v>
      </c>
      <c r="AM193" s="9">
        <f>IF('Sources of Funds'!$G$43&gt;'Pro Forma'!AM142,0,IF(AL196-$C$192&gt;0,$C$192,AL196))</f>
        <v>0</v>
      </c>
      <c r="AN193" s="9">
        <f>IF('Sources of Funds'!$G$43&gt;'Pro Forma'!AN142,0,IF(AM196-$C$192&gt;0,$C$192,AM196))</f>
        <v>0</v>
      </c>
      <c r="AO193" s="9">
        <f>IF('Sources of Funds'!$G$43&gt;'Pro Forma'!AO142,0,IF(AN196-$C$192&gt;0,$C$192,AN196))</f>
        <v>0</v>
      </c>
      <c r="AP193" s="9">
        <f>IF('Sources of Funds'!$G$43&gt;'Pro Forma'!AP142,0,IF(AO196-$C$192&gt;0,$C$192,AO196))</f>
        <v>0</v>
      </c>
      <c r="AQ193" s="9">
        <f>IF('Sources of Funds'!$G$43&gt;'Pro Forma'!AQ142,0,IF(AP196-$C$192&gt;0,$C$192,AP196))</f>
        <v>0</v>
      </c>
      <c r="AR193" s="9">
        <f>IF('Sources of Funds'!$G$43&gt;'Pro Forma'!AR142,0,IF(AQ196-$C$192&gt;0,$C$192,AQ196))</f>
        <v>0</v>
      </c>
    </row>
    <row r="194" spans="2:44" hidden="1">
      <c r="B194" s="7" t="s">
        <v>123</v>
      </c>
      <c r="C194" s="9"/>
      <c r="D194" s="9">
        <f>IF('Sources of Funds'!$G$43&gt;D142,0,C190*$C$188)</f>
        <v>0</v>
      </c>
      <c r="E194" s="9">
        <f>IF('Sources of Funds'!$G$43&gt;E142,0,IF(D196-$C$192&gt;0,$C$188*D196,0))</f>
        <v>0</v>
      </c>
      <c r="F194" s="9">
        <f>IF('Sources of Funds'!$G$43&gt;F142,0,IF(E196-$C$192&gt;0,$C$188*E196,0))</f>
        <v>0</v>
      </c>
      <c r="G194" s="9">
        <f>IF('Sources of Funds'!$G$43&gt;G142,0,IF(F196-$C$192&gt;0,$C$188*F196,0))</f>
        <v>0</v>
      </c>
      <c r="H194" s="9">
        <f>IF('Sources of Funds'!$G$43&gt;H142,0,IF(G196-$C$192&gt;0,$C$188*G196,0))</f>
        <v>0</v>
      </c>
      <c r="I194" s="9">
        <f>IF('Sources of Funds'!$G$43&gt;I142,0,IF(H196-$C$192&gt;0,$C$188*H196,0))</f>
        <v>0</v>
      </c>
      <c r="J194" s="9">
        <f>IF('Sources of Funds'!$G$43&gt;J142,0,IF(I196-$C$192&gt;0,$C$188*I196,0))</f>
        <v>0</v>
      </c>
      <c r="K194" s="9">
        <f>IF('Sources of Funds'!$G$43&gt;K142,0,IF(J196-$C$192&gt;0,$C$188*J196,0))</f>
        <v>0</v>
      </c>
      <c r="L194" s="9">
        <f>IF('Sources of Funds'!$G$43&gt;L142,0,IF(K196-$C$192&gt;0,$C$188*K196,0))</f>
        <v>0</v>
      </c>
      <c r="M194" s="9">
        <f>IF('Sources of Funds'!$G$43&gt;M142,0,IF(L196-$C$192&gt;0,$C$188*L196,0))</f>
        <v>0</v>
      </c>
      <c r="N194" s="9">
        <f>IF('Sources of Funds'!$G$43&gt;N142,0,IF(M196-$C$192&gt;0,$C$188*M196,0))</f>
        <v>0</v>
      </c>
      <c r="O194" s="9">
        <f>IF('Sources of Funds'!$G$43&gt;O142,0,IF(N196-$C$192&gt;0,$C$188*N196,0))</f>
        <v>0</v>
      </c>
      <c r="P194" s="9">
        <f>IF('Sources of Funds'!$G$43&gt;P142,0,IF(O196-$C$192&gt;0,$C$188*O196,0))</f>
        <v>0</v>
      </c>
      <c r="Q194" s="9">
        <f>IF('Sources of Funds'!$G$43&gt;Q142,0,IF(P196-$C$192&gt;0,$C$188*P196,0))</f>
        <v>0</v>
      </c>
      <c r="R194" s="9">
        <f>IF('Sources of Funds'!$G$43&gt;R142,0,IF(Q196-$C$192&gt;0,$C$188*Q196,0))</f>
        <v>0</v>
      </c>
      <c r="S194" s="9">
        <f>IF('Sources of Funds'!$G$43&gt;S142,0,IF(R196-$C$192&gt;0,$C$188*R196,0))</f>
        <v>0</v>
      </c>
      <c r="T194" s="9">
        <f>IF('Sources of Funds'!$G$43&gt;T142,0,IF(S196-$C$192&gt;0,$C$188*S196,0))</f>
        <v>0</v>
      </c>
      <c r="U194" s="9">
        <f>IF('Sources of Funds'!$G$43&gt;U142,0,IF(T196-$C$192&gt;0,$C$188*T196,0))</f>
        <v>0</v>
      </c>
      <c r="V194" s="9">
        <f>IF('Sources of Funds'!$G$43&gt;V142,0,IF(U196-$C$192&gt;0,$C$188*U196,0))</f>
        <v>0</v>
      </c>
      <c r="W194" s="9">
        <f>IF('Sources of Funds'!$G$43&gt;W142,0,IF(V196-$C$192&gt;0,$C$188*V196,0))</f>
        <v>0</v>
      </c>
      <c r="X194" s="9">
        <f>IF('Sources of Funds'!$G$43&gt;X142,0,IF(W196-$C$192&gt;0,$C$188*W196,0))</f>
        <v>0</v>
      </c>
      <c r="Y194" s="9">
        <f>IF('Sources of Funds'!$G$43&gt;Y142,0,IF(X196-$C$192&gt;0,$C$188*X196,0))</f>
        <v>0</v>
      </c>
      <c r="Z194" s="9">
        <f>IF('Sources of Funds'!$G$43&gt;Z142,0,IF(Y196-$C$192&gt;0,$C$188*Y196,0))</f>
        <v>0</v>
      </c>
      <c r="AA194" s="9">
        <f>IF('Sources of Funds'!$G$43&gt;AA142,0,IF(Z196-$C$192&gt;0,$C$188*Z196,0))</f>
        <v>0</v>
      </c>
      <c r="AB194" s="9">
        <f>IF('Sources of Funds'!$G$43&gt;AB142,0,IF(AA196-$C$192&gt;0,$C$188*AA196,0))</f>
        <v>0</v>
      </c>
      <c r="AC194" s="9">
        <f>IF('Sources of Funds'!$G$43&gt;AC142,0,IF(AB196-$C$192&gt;0,$C$188*AB196,0))</f>
        <v>0</v>
      </c>
      <c r="AD194" s="9">
        <f>IF('Sources of Funds'!$G$43&gt;AD142,0,IF(AC196-$C$192&gt;0,$C$188*AC196,0))</f>
        <v>0</v>
      </c>
      <c r="AE194" s="9">
        <f>IF('Sources of Funds'!$G$43&gt;AE142,0,IF(AD196-$C$192&gt;0,$C$188*AD196,0))</f>
        <v>0</v>
      </c>
      <c r="AF194" s="9">
        <f>IF('Sources of Funds'!$G$43&gt;AF142,0,IF(AE196-$C$192&gt;0,$C$188*AE196,0))</f>
        <v>0</v>
      </c>
      <c r="AG194" s="9">
        <f>IF('Sources of Funds'!$G$43&gt;AG142,0,IF(AF196-$C$192&gt;0,$C$188*AF196,0))</f>
        <v>0</v>
      </c>
      <c r="AH194" s="9">
        <f>IF('Sources of Funds'!$G$43&gt;AH142,0,IF(AG196-$C$192&gt;0,$C$188*AG196,0))</f>
        <v>0</v>
      </c>
      <c r="AI194" s="9">
        <f>IF('Sources of Funds'!$G$43&gt;AI142,0,IF(AH196-$C$192&gt;0,$C$188*AH196,0))</f>
        <v>0</v>
      </c>
      <c r="AJ194" s="9">
        <f>IF('Sources of Funds'!$G$43&gt;AJ142,0,IF(AI196-$C$192&gt;0,$C$188*AI196,0))</f>
        <v>0</v>
      </c>
      <c r="AK194" s="9">
        <f>IF('Sources of Funds'!$G$43&gt;AK142,0,IF(AJ196-$C$192&gt;0,$C$188*AJ196,0))</f>
        <v>0</v>
      </c>
      <c r="AL194" s="9">
        <f>IF('Sources of Funds'!$G$43&gt;AL142,0,IF(AK196-$C$192&gt;0,$C$188*AK196,0))</f>
        <v>0</v>
      </c>
      <c r="AM194" s="9">
        <f>IF('Sources of Funds'!$G$43&gt;AM142,0,IF(AL196-$C$192&gt;0,$C$188*AL196,0))</f>
        <v>0</v>
      </c>
      <c r="AN194" s="9">
        <f>IF('Sources of Funds'!$G$43&gt;AN142,0,IF(AM196-$C$192&gt;0,$C$188*AM196,0))</f>
        <v>0</v>
      </c>
      <c r="AO194" s="9">
        <f>IF('Sources of Funds'!$G$43&gt;AO142,0,IF(AN196-$C$192&gt;0,$C$188*AN196,0))</f>
        <v>0</v>
      </c>
      <c r="AP194" s="9">
        <f>IF('Sources of Funds'!$G$43&gt;AP142,0,IF(AO196-$C$192&gt;0,$C$188*AO196,0))</f>
        <v>0</v>
      </c>
      <c r="AQ194" s="9">
        <f>IF('Sources of Funds'!$G$43&gt;AQ142,0,IF(AP196-$C$192&gt;0,$C$188*AP196,0))</f>
        <v>0</v>
      </c>
      <c r="AR194" s="9">
        <f>IF('Sources of Funds'!$G$43&gt;AR142,0,IF(AQ196-$C$192&gt;0,$C$188*AQ196,0))</f>
        <v>0</v>
      </c>
    </row>
    <row r="195" spans="2:44" hidden="1">
      <c r="B195" s="7" t="s">
        <v>124</v>
      </c>
      <c r="C195" s="9"/>
      <c r="D195" s="9">
        <f t="shared" ref="D195:AR195" si="69">D193-D194</f>
        <v>0</v>
      </c>
      <c r="E195" s="9">
        <f t="shared" si="69"/>
        <v>0</v>
      </c>
      <c r="F195" s="9">
        <f t="shared" si="69"/>
        <v>0</v>
      </c>
      <c r="G195" s="9">
        <f t="shared" si="69"/>
        <v>0</v>
      </c>
      <c r="H195" s="9">
        <f t="shared" si="69"/>
        <v>0</v>
      </c>
      <c r="I195" s="9">
        <f t="shared" si="69"/>
        <v>0</v>
      </c>
      <c r="J195" s="9">
        <f t="shared" si="69"/>
        <v>0</v>
      </c>
      <c r="K195" s="9">
        <f t="shared" si="69"/>
        <v>0</v>
      </c>
      <c r="L195" s="9">
        <f t="shared" si="69"/>
        <v>0</v>
      </c>
      <c r="M195" s="9">
        <f t="shared" si="69"/>
        <v>0</v>
      </c>
      <c r="N195" s="9">
        <f t="shared" si="69"/>
        <v>0</v>
      </c>
      <c r="O195" s="9">
        <f t="shared" si="69"/>
        <v>0</v>
      </c>
      <c r="P195" s="9">
        <f t="shared" si="69"/>
        <v>0</v>
      </c>
      <c r="Q195" s="9">
        <f t="shared" si="69"/>
        <v>0</v>
      </c>
      <c r="R195" s="9">
        <f t="shared" si="69"/>
        <v>0</v>
      </c>
      <c r="S195" s="9">
        <f t="shared" si="69"/>
        <v>0</v>
      </c>
      <c r="T195" s="9">
        <f t="shared" si="69"/>
        <v>0</v>
      </c>
      <c r="U195" s="9">
        <f t="shared" si="69"/>
        <v>0</v>
      </c>
      <c r="V195" s="9">
        <f t="shared" si="69"/>
        <v>0</v>
      </c>
      <c r="W195" s="9">
        <f t="shared" si="69"/>
        <v>0</v>
      </c>
      <c r="X195" s="9">
        <f t="shared" si="69"/>
        <v>0</v>
      </c>
      <c r="Y195" s="9">
        <f t="shared" si="69"/>
        <v>0</v>
      </c>
      <c r="Z195" s="9">
        <f t="shared" si="69"/>
        <v>0</v>
      </c>
      <c r="AA195" s="9">
        <f t="shared" si="69"/>
        <v>0</v>
      </c>
      <c r="AB195" s="9">
        <f t="shared" si="69"/>
        <v>0</v>
      </c>
      <c r="AC195" s="9">
        <f t="shared" si="69"/>
        <v>0</v>
      </c>
      <c r="AD195" s="9">
        <f t="shared" si="69"/>
        <v>0</v>
      </c>
      <c r="AE195" s="9">
        <f t="shared" si="69"/>
        <v>0</v>
      </c>
      <c r="AF195" s="9">
        <f t="shared" si="69"/>
        <v>0</v>
      </c>
      <c r="AG195" s="9">
        <f t="shared" si="69"/>
        <v>0</v>
      </c>
      <c r="AH195" s="9">
        <f t="shared" si="69"/>
        <v>0</v>
      </c>
      <c r="AI195" s="9">
        <f t="shared" si="69"/>
        <v>0</v>
      </c>
      <c r="AJ195" s="9">
        <f t="shared" si="69"/>
        <v>0</v>
      </c>
      <c r="AK195" s="9">
        <f t="shared" si="69"/>
        <v>0</v>
      </c>
      <c r="AL195" s="9">
        <f t="shared" si="69"/>
        <v>0</v>
      </c>
      <c r="AM195" s="9">
        <f t="shared" si="69"/>
        <v>0</v>
      </c>
      <c r="AN195" s="9">
        <f t="shared" si="69"/>
        <v>0</v>
      </c>
      <c r="AO195" s="9">
        <f t="shared" si="69"/>
        <v>0</v>
      </c>
      <c r="AP195" s="9">
        <f t="shared" si="69"/>
        <v>0</v>
      </c>
      <c r="AQ195" s="9">
        <f t="shared" si="69"/>
        <v>0</v>
      </c>
      <c r="AR195" s="9">
        <f t="shared" si="69"/>
        <v>0</v>
      </c>
    </row>
    <row r="196" spans="2:44" hidden="1">
      <c r="B196" s="7" t="s">
        <v>191</v>
      </c>
      <c r="C196" s="9"/>
      <c r="D196" s="9">
        <f>C190-D195</f>
        <v>0</v>
      </c>
      <c r="E196" s="9">
        <f>D198-E195</f>
        <v>0</v>
      </c>
      <c r="F196" s="9">
        <f t="shared" ref="F196:AR196" si="70">E198-F195</f>
        <v>0</v>
      </c>
      <c r="G196" s="9">
        <f t="shared" si="70"/>
        <v>0</v>
      </c>
      <c r="H196" s="9">
        <f t="shared" si="70"/>
        <v>0</v>
      </c>
      <c r="I196" s="9">
        <f t="shared" si="70"/>
        <v>0</v>
      </c>
      <c r="J196" s="9">
        <f t="shared" si="70"/>
        <v>0</v>
      </c>
      <c r="K196" s="9">
        <f t="shared" si="70"/>
        <v>0</v>
      </c>
      <c r="L196" s="9">
        <f>K198-L195</f>
        <v>0</v>
      </c>
      <c r="M196" s="9">
        <f t="shared" si="70"/>
        <v>0</v>
      </c>
      <c r="N196" s="9">
        <f t="shared" si="70"/>
        <v>0</v>
      </c>
      <c r="O196" s="9">
        <f t="shared" si="70"/>
        <v>0</v>
      </c>
      <c r="P196" s="9">
        <f t="shared" si="70"/>
        <v>0</v>
      </c>
      <c r="Q196" s="9">
        <f t="shared" si="70"/>
        <v>0</v>
      </c>
      <c r="R196" s="9">
        <f t="shared" si="70"/>
        <v>0</v>
      </c>
      <c r="S196" s="9">
        <f t="shared" si="70"/>
        <v>0</v>
      </c>
      <c r="T196" s="9">
        <f t="shared" si="70"/>
        <v>0</v>
      </c>
      <c r="U196" s="9">
        <f t="shared" si="70"/>
        <v>0</v>
      </c>
      <c r="V196" s="9">
        <f t="shared" si="70"/>
        <v>0</v>
      </c>
      <c r="W196" s="9">
        <f t="shared" si="70"/>
        <v>0</v>
      </c>
      <c r="X196" s="9">
        <f t="shared" si="70"/>
        <v>0</v>
      </c>
      <c r="Y196" s="9">
        <f t="shared" si="70"/>
        <v>0</v>
      </c>
      <c r="Z196" s="9">
        <f t="shared" si="70"/>
        <v>0</v>
      </c>
      <c r="AA196" s="9">
        <f t="shared" si="70"/>
        <v>0</v>
      </c>
      <c r="AB196" s="9">
        <f t="shared" si="70"/>
        <v>0</v>
      </c>
      <c r="AC196" s="9">
        <f t="shared" si="70"/>
        <v>0</v>
      </c>
      <c r="AD196" s="9">
        <f t="shared" si="70"/>
        <v>0</v>
      </c>
      <c r="AE196" s="9">
        <f t="shared" si="70"/>
        <v>0</v>
      </c>
      <c r="AF196" s="9">
        <f t="shared" si="70"/>
        <v>0</v>
      </c>
      <c r="AG196" s="9">
        <f t="shared" si="70"/>
        <v>0</v>
      </c>
      <c r="AH196" s="9">
        <f t="shared" si="70"/>
        <v>0</v>
      </c>
      <c r="AI196" s="9">
        <f t="shared" si="70"/>
        <v>0</v>
      </c>
      <c r="AJ196" s="9">
        <f t="shared" si="70"/>
        <v>0</v>
      </c>
      <c r="AK196" s="9">
        <f t="shared" si="70"/>
        <v>0</v>
      </c>
      <c r="AL196" s="9">
        <f t="shared" si="70"/>
        <v>0</v>
      </c>
      <c r="AM196" s="9">
        <f t="shared" si="70"/>
        <v>0</v>
      </c>
      <c r="AN196" s="9">
        <f t="shared" si="70"/>
        <v>0</v>
      </c>
      <c r="AO196" s="9">
        <f t="shared" si="70"/>
        <v>0</v>
      </c>
      <c r="AP196" s="9">
        <f t="shared" si="70"/>
        <v>0</v>
      </c>
      <c r="AQ196" s="9">
        <f t="shared" si="70"/>
        <v>0</v>
      </c>
      <c r="AR196" s="9">
        <f t="shared" si="70"/>
        <v>0</v>
      </c>
    </row>
    <row r="197" spans="2:44" hidden="1">
      <c r="B197" s="4" t="s">
        <v>143</v>
      </c>
      <c r="C197" s="4"/>
      <c r="D197" s="9">
        <f>IF(D196=0,0,+C188*C190-D194)</f>
        <v>0</v>
      </c>
      <c r="E197" s="9">
        <f t="shared" ref="E197:AR197" si="71">IF(E196=0,0,$C$188*(D196+D197)-E194)</f>
        <v>0</v>
      </c>
      <c r="F197" s="9">
        <f t="shared" si="71"/>
        <v>0</v>
      </c>
      <c r="G197" s="9">
        <f t="shared" si="71"/>
        <v>0</v>
      </c>
      <c r="H197" s="9">
        <f t="shared" si="71"/>
        <v>0</v>
      </c>
      <c r="I197" s="9">
        <f t="shared" si="71"/>
        <v>0</v>
      </c>
      <c r="J197" s="9">
        <f t="shared" si="71"/>
        <v>0</v>
      </c>
      <c r="K197" s="9">
        <f t="shared" si="71"/>
        <v>0</v>
      </c>
      <c r="L197" s="9">
        <f>IF(L196=0,0,$C$188*(K196+K197)-L194)</f>
        <v>0</v>
      </c>
      <c r="M197" s="9">
        <f t="shared" si="71"/>
        <v>0</v>
      </c>
      <c r="N197" s="9">
        <f t="shared" si="71"/>
        <v>0</v>
      </c>
      <c r="O197" s="9">
        <f t="shared" si="71"/>
        <v>0</v>
      </c>
      <c r="P197" s="9">
        <f t="shared" si="71"/>
        <v>0</v>
      </c>
      <c r="Q197" s="9">
        <f t="shared" si="71"/>
        <v>0</v>
      </c>
      <c r="R197" s="9">
        <f t="shared" si="71"/>
        <v>0</v>
      </c>
      <c r="S197" s="9">
        <f t="shared" si="71"/>
        <v>0</v>
      </c>
      <c r="T197" s="9">
        <f t="shared" si="71"/>
        <v>0</v>
      </c>
      <c r="U197" s="9">
        <f t="shared" si="71"/>
        <v>0</v>
      </c>
      <c r="V197" s="9">
        <f t="shared" si="71"/>
        <v>0</v>
      </c>
      <c r="W197" s="9">
        <f t="shared" si="71"/>
        <v>0</v>
      </c>
      <c r="X197" s="9">
        <f t="shared" si="71"/>
        <v>0</v>
      </c>
      <c r="Y197" s="9">
        <f t="shared" si="71"/>
        <v>0</v>
      </c>
      <c r="Z197" s="9">
        <f t="shared" si="71"/>
        <v>0</v>
      </c>
      <c r="AA197" s="9">
        <f t="shared" si="71"/>
        <v>0</v>
      </c>
      <c r="AB197" s="9">
        <f t="shared" si="71"/>
        <v>0</v>
      </c>
      <c r="AC197" s="9">
        <f t="shared" si="71"/>
        <v>0</v>
      </c>
      <c r="AD197" s="9">
        <f t="shared" si="71"/>
        <v>0</v>
      </c>
      <c r="AE197" s="9">
        <f t="shared" si="71"/>
        <v>0</v>
      </c>
      <c r="AF197" s="9">
        <f t="shared" si="71"/>
        <v>0</v>
      </c>
      <c r="AG197" s="9">
        <f t="shared" si="71"/>
        <v>0</v>
      </c>
      <c r="AH197" s="9">
        <f t="shared" si="71"/>
        <v>0</v>
      </c>
      <c r="AI197" s="9">
        <f t="shared" si="71"/>
        <v>0</v>
      </c>
      <c r="AJ197" s="9">
        <f t="shared" si="71"/>
        <v>0</v>
      </c>
      <c r="AK197" s="9">
        <f t="shared" si="71"/>
        <v>0</v>
      </c>
      <c r="AL197" s="9">
        <f t="shared" si="71"/>
        <v>0</v>
      </c>
      <c r="AM197" s="9">
        <f t="shared" si="71"/>
        <v>0</v>
      </c>
      <c r="AN197" s="9">
        <f t="shared" si="71"/>
        <v>0</v>
      </c>
      <c r="AO197" s="9">
        <f t="shared" si="71"/>
        <v>0</v>
      </c>
      <c r="AP197" s="9">
        <f t="shared" si="71"/>
        <v>0</v>
      </c>
      <c r="AQ197" s="9">
        <f t="shared" si="71"/>
        <v>0</v>
      </c>
      <c r="AR197" s="9">
        <f t="shared" si="71"/>
        <v>0</v>
      </c>
    </row>
    <row r="198" spans="2:44" hidden="1">
      <c r="B198" s="4" t="s">
        <v>192</v>
      </c>
      <c r="C198" s="4"/>
      <c r="D198" s="16">
        <f>D197+D196</f>
        <v>0</v>
      </c>
      <c r="E198" s="16">
        <f t="shared" ref="E198:AR198" si="72">E197+E196</f>
        <v>0</v>
      </c>
      <c r="F198" s="16">
        <f t="shared" si="72"/>
        <v>0</v>
      </c>
      <c r="G198" s="16">
        <f t="shared" si="72"/>
        <v>0</v>
      </c>
      <c r="H198" s="16">
        <f t="shared" si="72"/>
        <v>0</v>
      </c>
      <c r="I198" s="16">
        <f t="shared" si="72"/>
        <v>0</v>
      </c>
      <c r="J198" s="16">
        <f t="shared" si="72"/>
        <v>0</v>
      </c>
      <c r="K198" s="16">
        <f t="shared" si="72"/>
        <v>0</v>
      </c>
      <c r="L198" s="16">
        <f t="shared" si="72"/>
        <v>0</v>
      </c>
      <c r="M198" s="16">
        <f t="shared" si="72"/>
        <v>0</v>
      </c>
      <c r="N198" s="16">
        <f t="shared" si="72"/>
        <v>0</v>
      </c>
      <c r="O198" s="16">
        <f t="shared" si="72"/>
        <v>0</v>
      </c>
      <c r="P198" s="16">
        <f t="shared" si="72"/>
        <v>0</v>
      </c>
      <c r="Q198" s="16">
        <f t="shared" si="72"/>
        <v>0</v>
      </c>
      <c r="R198" s="16">
        <f t="shared" si="72"/>
        <v>0</v>
      </c>
      <c r="S198" s="16">
        <f t="shared" si="72"/>
        <v>0</v>
      </c>
      <c r="T198" s="16">
        <f t="shared" si="72"/>
        <v>0</v>
      </c>
      <c r="U198" s="16">
        <f t="shared" si="72"/>
        <v>0</v>
      </c>
      <c r="V198" s="16">
        <f t="shared" si="72"/>
        <v>0</v>
      </c>
      <c r="W198" s="16">
        <f t="shared" si="72"/>
        <v>0</v>
      </c>
      <c r="X198" s="16">
        <f t="shared" si="72"/>
        <v>0</v>
      </c>
      <c r="Y198" s="16">
        <f t="shared" si="72"/>
        <v>0</v>
      </c>
      <c r="Z198" s="16">
        <f t="shared" si="72"/>
        <v>0</v>
      </c>
      <c r="AA198" s="16">
        <f t="shared" si="72"/>
        <v>0</v>
      </c>
      <c r="AB198" s="16">
        <f t="shared" si="72"/>
        <v>0</v>
      </c>
      <c r="AC198" s="16">
        <f t="shared" si="72"/>
        <v>0</v>
      </c>
      <c r="AD198" s="16">
        <f t="shared" si="72"/>
        <v>0</v>
      </c>
      <c r="AE198" s="16">
        <f t="shared" si="72"/>
        <v>0</v>
      </c>
      <c r="AF198" s="16">
        <f t="shared" si="72"/>
        <v>0</v>
      </c>
      <c r="AG198" s="16">
        <f t="shared" si="72"/>
        <v>0</v>
      </c>
      <c r="AH198" s="16">
        <f t="shared" si="72"/>
        <v>0</v>
      </c>
      <c r="AI198" s="16">
        <f t="shared" si="72"/>
        <v>0</v>
      </c>
      <c r="AJ198" s="16">
        <f t="shared" si="72"/>
        <v>0</v>
      </c>
      <c r="AK198" s="16">
        <f t="shared" si="72"/>
        <v>0</v>
      </c>
      <c r="AL198" s="16">
        <f t="shared" si="72"/>
        <v>0</v>
      </c>
      <c r="AM198" s="16">
        <f t="shared" si="72"/>
        <v>0</v>
      </c>
      <c r="AN198" s="16">
        <f t="shared" si="72"/>
        <v>0</v>
      </c>
      <c r="AO198" s="16">
        <f t="shared" si="72"/>
        <v>0</v>
      </c>
      <c r="AP198" s="16">
        <f t="shared" si="72"/>
        <v>0</v>
      </c>
      <c r="AQ198" s="16">
        <f t="shared" si="72"/>
        <v>0</v>
      </c>
      <c r="AR198" s="16">
        <f t="shared" si="72"/>
        <v>0</v>
      </c>
    </row>
    <row r="199" spans="2:44" ht="20.25" hidden="1">
      <c r="B199" s="131" t="s">
        <v>249</v>
      </c>
      <c r="C199" s="4"/>
      <c r="D199" s="16"/>
      <c r="E199" s="16"/>
      <c r="F199" s="16"/>
      <c r="G199" s="16"/>
      <c r="H199" s="16"/>
      <c r="I199" s="16"/>
      <c r="J199" s="135" t="s">
        <v>82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</row>
    <row r="200" spans="2:44" hidden="1">
      <c r="B200" s="25" t="s">
        <v>128</v>
      </c>
      <c r="C200" s="7"/>
      <c r="D200" s="4">
        <f t="shared" ref="D200:AR200" si="73">D142</f>
        <v>1</v>
      </c>
      <c r="E200" s="4">
        <f t="shared" si="73"/>
        <v>2</v>
      </c>
      <c r="F200" s="4">
        <f t="shared" si="73"/>
        <v>3</v>
      </c>
      <c r="G200" s="4">
        <f t="shared" si="73"/>
        <v>4</v>
      </c>
      <c r="H200" s="4">
        <f t="shared" si="73"/>
        <v>5</v>
      </c>
      <c r="I200" s="4">
        <f t="shared" si="73"/>
        <v>6</v>
      </c>
      <c r="J200" s="4">
        <f t="shared" si="73"/>
        <v>7</v>
      </c>
      <c r="K200" s="4">
        <f t="shared" si="73"/>
        <v>8</v>
      </c>
      <c r="L200" s="4">
        <f t="shared" si="73"/>
        <v>9</v>
      </c>
      <c r="M200" s="4">
        <f t="shared" si="73"/>
        <v>10</v>
      </c>
      <c r="N200" s="4">
        <f t="shared" si="73"/>
        <v>11</v>
      </c>
      <c r="O200" s="4">
        <f t="shared" si="73"/>
        <v>12</v>
      </c>
      <c r="P200" s="4">
        <f t="shared" si="73"/>
        <v>13</v>
      </c>
      <c r="Q200" s="4">
        <f t="shared" si="73"/>
        <v>14</v>
      </c>
      <c r="R200" s="4">
        <f t="shared" si="73"/>
        <v>15</v>
      </c>
      <c r="S200" s="4">
        <f t="shared" si="73"/>
        <v>16</v>
      </c>
      <c r="T200" s="4">
        <f t="shared" si="73"/>
        <v>17</v>
      </c>
      <c r="U200" s="4">
        <f t="shared" si="73"/>
        <v>18</v>
      </c>
      <c r="V200" s="4">
        <f t="shared" si="73"/>
        <v>19</v>
      </c>
      <c r="W200" s="4">
        <f t="shared" si="73"/>
        <v>20</v>
      </c>
      <c r="X200" s="4">
        <f t="shared" si="73"/>
        <v>21</v>
      </c>
      <c r="Y200" s="4">
        <f t="shared" si="73"/>
        <v>22</v>
      </c>
      <c r="Z200" s="4">
        <f t="shared" si="73"/>
        <v>23</v>
      </c>
      <c r="AA200" s="4">
        <f t="shared" si="73"/>
        <v>24</v>
      </c>
      <c r="AB200" s="4">
        <f t="shared" si="73"/>
        <v>25</v>
      </c>
      <c r="AC200" s="4">
        <f t="shared" si="73"/>
        <v>26</v>
      </c>
      <c r="AD200" s="4">
        <f t="shared" si="73"/>
        <v>27</v>
      </c>
      <c r="AE200" s="4">
        <f t="shared" si="73"/>
        <v>28</v>
      </c>
      <c r="AF200" s="4">
        <f t="shared" si="73"/>
        <v>29</v>
      </c>
      <c r="AG200" s="4">
        <f t="shared" si="73"/>
        <v>30</v>
      </c>
      <c r="AH200" s="4">
        <f t="shared" si="73"/>
        <v>31</v>
      </c>
      <c r="AI200" s="4">
        <f t="shared" si="73"/>
        <v>32</v>
      </c>
      <c r="AJ200" s="4">
        <f t="shared" si="73"/>
        <v>33</v>
      </c>
      <c r="AK200" s="4">
        <f t="shared" si="73"/>
        <v>34</v>
      </c>
      <c r="AL200" s="4">
        <f t="shared" si="73"/>
        <v>35</v>
      </c>
      <c r="AM200" s="4">
        <f t="shared" si="73"/>
        <v>36</v>
      </c>
      <c r="AN200" s="4">
        <f t="shared" si="73"/>
        <v>37</v>
      </c>
      <c r="AO200" s="4">
        <f t="shared" si="73"/>
        <v>38</v>
      </c>
      <c r="AP200" s="4">
        <f t="shared" si="73"/>
        <v>39</v>
      </c>
      <c r="AQ200" s="4">
        <f t="shared" si="73"/>
        <v>40</v>
      </c>
      <c r="AR200" s="4">
        <f t="shared" si="73"/>
        <v>41</v>
      </c>
    </row>
    <row r="201" spans="2:44" hidden="1">
      <c r="B201" s="17" t="s">
        <v>74</v>
      </c>
      <c r="C201" s="17" t="s">
        <v>74</v>
      </c>
      <c r="D201" s="17" t="s">
        <v>74</v>
      </c>
      <c r="E201" s="17" t="s">
        <v>74</v>
      </c>
      <c r="F201" s="17" t="s">
        <v>74</v>
      </c>
      <c r="G201" s="17" t="s">
        <v>74</v>
      </c>
      <c r="H201" s="17" t="s">
        <v>74</v>
      </c>
      <c r="I201" s="17" t="s">
        <v>74</v>
      </c>
      <c r="J201" s="17" t="s">
        <v>74</v>
      </c>
      <c r="K201" s="17" t="s">
        <v>74</v>
      </c>
      <c r="L201" s="17" t="s">
        <v>74</v>
      </c>
      <c r="M201" s="17" t="s">
        <v>74</v>
      </c>
      <c r="N201" s="17" t="s">
        <v>74</v>
      </c>
      <c r="O201" s="17" t="s">
        <v>74</v>
      </c>
      <c r="P201" s="17" t="s">
        <v>74</v>
      </c>
      <c r="Q201" s="17" t="s">
        <v>74</v>
      </c>
      <c r="R201" s="17" t="s">
        <v>74</v>
      </c>
      <c r="S201" s="17" t="s">
        <v>74</v>
      </c>
      <c r="T201" s="17" t="s">
        <v>74</v>
      </c>
      <c r="U201" s="17" t="s">
        <v>74</v>
      </c>
      <c r="V201" s="17" t="s">
        <v>74</v>
      </c>
      <c r="W201" s="17" t="s">
        <v>74</v>
      </c>
      <c r="X201" s="17" t="s">
        <v>74</v>
      </c>
      <c r="Y201" s="17" t="s">
        <v>74</v>
      </c>
      <c r="Z201" s="17" t="s">
        <v>74</v>
      </c>
      <c r="AA201" s="17" t="s">
        <v>74</v>
      </c>
      <c r="AB201" s="17" t="s">
        <v>74</v>
      </c>
      <c r="AC201" s="17" t="s">
        <v>74</v>
      </c>
      <c r="AD201" s="17" t="s">
        <v>74</v>
      </c>
      <c r="AE201" s="17" t="s">
        <v>74</v>
      </c>
      <c r="AF201" s="17" t="s">
        <v>74</v>
      </c>
      <c r="AG201" s="17" t="s">
        <v>74</v>
      </c>
      <c r="AH201" s="17" t="s">
        <v>74</v>
      </c>
      <c r="AI201" s="17" t="s">
        <v>74</v>
      </c>
      <c r="AJ201" s="17" t="s">
        <v>74</v>
      </c>
      <c r="AK201" s="17" t="s">
        <v>74</v>
      </c>
      <c r="AL201" s="17" t="s">
        <v>74</v>
      </c>
      <c r="AM201" s="17" t="s">
        <v>74</v>
      </c>
      <c r="AN201" s="17" t="s">
        <v>74</v>
      </c>
      <c r="AO201" s="17" t="s">
        <v>74</v>
      </c>
      <c r="AP201" s="17" t="s">
        <v>74</v>
      </c>
      <c r="AQ201" s="17" t="s">
        <v>74</v>
      </c>
      <c r="AR201" s="17" t="s">
        <v>74</v>
      </c>
    </row>
    <row r="202" spans="2:44" hidden="1">
      <c r="B202" s="7" t="s">
        <v>129</v>
      </c>
      <c r="C202" s="11">
        <f>'Sources of Funds'!D44</f>
        <v>0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2:44" hidden="1">
      <c r="B203" s="7" t="s">
        <v>251</v>
      </c>
      <c r="C203" s="12">
        <f>'Sources of Funds'!E44</f>
        <v>0</v>
      </c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2:44" hidden="1">
      <c r="B204" s="4" t="s">
        <v>252</v>
      </c>
      <c r="C204" s="16">
        <f>'Sources of Funds'!C44</f>
        <v>0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</row>
    <row r="205" spans="2:44" hidden="1">
      <c r="B205" s="4" t="s">
        <v>253</v>
      </c>
      <c r="C205" s="9">
        <f>IF('Sources of Funds'!G44=1,'Pro Forma'!C204,INDEX(D212:AR212,,'Sources of Funds'!G44-1))</f>
        <v>0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</row>
    <row r="206" spans="2:44" hidden="1">
      <c r="B206" s="4" t="s">
        <v>130</v>
      </c>
      <c r="C206" s="16">
        <f>IF(C203=0,0,12*PMT(C202/12,C203*12,-C205))</f>
        <v>0</v>
      </c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</row>
    <row r="207" spans="2:44" hidden="1">
      <c r="B207" s="7" t="s">
        <v>250</v>
      </c>
      <c r="C207" s="9"/>
      <c r="D207" s="9">
        <f>IF('Sources of Funds'!$G$44&gt;'Pro Forma'!D142,0,C206)</f>
        <v>0</v>
      </c>
      <c r="E207" s="9">
        <f>IF('Sources of Funds'!$G$44&gt;'Pro Forma'!E142,0,IF(D210-$C$206&gt;0,$C$206,D210))</f>
        <v>0</v>
      </c>
      <c r="F207" s="9">
        <f>IF('Sources of Funds'!$G$44&gt;'Pro Forma'!F142,0,IF(E210-$C$206&gt;0,$C$206,E210))</f>
        <v>0</v>
      </c>
      <c r="G207" s="9">
        <f>IF('Sources of Funds'!$G$44&gt;'Pro Forma'!G142,0,IF(F210-$C$206&gt;0,$C$206,F210))</f>
        <v>0</v>
      </c>
      <c r="H207" s="9">
        <f>IF('Sources of Funds'!$G$44&gt;'Pro Forma'!H142,0,IF(G210-$C$206&gt;0,$C$206,G210))</f>
        <v>0</v>
      </c>
      <c r="I207" s="9">
        <f>IF('Sources of Funds'!$G$44&gt;'Pro Forma'!I142,0,IF(H210-$C$206&gt;0,$C$206,H210))</f>
        <v>0</v>
      </c>
      <c r="J207" s="9">
        <f>IF('Sources of Funds'!$G$44&gt;'Pro Forma'!J142,0,IF(I210-$C$206&gt;0,$C$206,I210))</f>
        <v>0</v>
      </c>
      <c r="K207" s="9">
        <f>IF('Sources of Funds'!$G$44&gt;'Pro Forma'!K142,0,IF(J210-$C$206&gt;0,$C$206,J210))</f>
        <v>0</v>
      </c>
      <c r="L207" s="9">
        <f>IF('Sources of Funds'!$G$44&gt;'Pro Forma'!L142,0,IF(K210-$C$206&gt;0,$C$206,K210))</f>
        <v>0</v>
      </c>
      <c r="M207" s="9">
        <f>IF('Sources of Funds'!$G$44&gt;'Pro Forma'!M142,0,IF(L210-$C$206&gt;0,$C$206,L210))</f>
        <v>0</v>
      </c>
      <c r="N207" s="9">
        <f>IF('Sources of Funds'!$G$44&gt;'Pro Forma'!N142,0,IF(M210-$C$206&gt;0,$C$206,M210))</f>
        <v>0</v>
      </c>
      <c r="O207" s="9">
        <f>IF('Sources of Funds'!$G$44&gt;'Pro Forma'!O142,0,IF(N210-$C$206&gt;0,$C$206,N210))</f>
        <v>0</v>
      </c>
      <c r="P207" s="9">
        <f>IF('Sources of Funds'!$G$44&gt;'Pro Forma'!P142,0,IF(O210-$C$206&gt;0,$C$206,O210))</f>
        <v>0</v>
      </c>
      <c r="Q207" s="9">
        <f>IF('Sources of Funds'!$G$44&gt;'Pro Forma'!Q142,0,IF(P210-$C$206&gt;0,$C$206,P210))</f>
        <v>0</v>
      </c>
      <c r="R207" s="9">
        <f>IF('Sources of Funds'!$G$44&gt;'Pro Forma'!R142,0,IF(Q210-$C$206&gt;0,$C$206,Q210))</f>
        <v>0</v>
      </c>
      <c r="S207" s="9">
        <f>IF('Sources of Funds'!$G$44&gt;'Pro Forma'!S142,0,IF(R210-$C$206&gt;0,$C$206,R210))</f>
        <v>0</v>
      </c>
      <c r="T207" s="9">
        <f>IF('Sources of Funds'!$G$44&gt;'Pro Forma'!T142,0,IF(S210-$C$206&gt;0,$C$206,S210))</f>
        <v>0</v>
      </c>
      <c r="U207" s="9">
        <f>IF('Sources of Funds'!$G$44&gt;'Pro Forma'!U142,0,IF(T210-$C$206&gt;0,$C$206,T210))</f>
        <v>0</v>
      </c>
      <c r="V207" s="9">
        <f>IF('Sources of Funds'!$G$44&gt;'Pro Forma'!V142,0,IF(U210-$C$206&gt;0,$C$206,U210))</f>
        <v>0</v>
      </c>
      <c r="W207" s="9">
        <f>IF('Sources of Funds'!$G$44&gt;'Pro Forma'!W142,0,IF(V210-$C$206&gt;0,$C$206,V210))</f>
        <v>0</v>
      </c>
      <c r="X207" s="9">
        <f>IF('Sources of Funds'!$G$44&gt;'Pro Forma'!X142,0,IF(W210-$C$206&gt;0,$C$206,W210))</f>
        <v>0</v>
      </c>
      <c r="Y207" s="9">
        <f>IF('Sources of Funds'!$G$44&gt;'Pro Forma'!Y142,0,IF(X210-$C$206&gt;0,$C$206,X210))</f>
        <v>0</v>
      </c>
      <c r="Z207" s="9">
        <f>IF('Sources of Funds'!$G$44&gt;'Pro Forma'!Z142,0,IF(Y210-$C$206&gt;0,$C$206,Y210))</f>
        <v>0</v>
      </c>
      <c r="AA207" s="9">
        <f>IF('Sources of Funds'!$G$44&gt;'Pro Forma'!AA142,0,IF(Z210-$C$206&gt;0,$C$206,Z210))</f>
        <v>0</v>
      </c>
      <c r="AB207" s="9">
        <f>IF('Sources of Funds'!$G$44&gt;'Pro Forma'!AB142,0,IF(AA210-$C$206&gt;0,$C$206,AA210))</f>
        <v>0</v>
      </c>
      <c r="AC207" s="9">
        <f>IF('Sources of Funds'!$G$44&gt;'Pro Forma'!AC142,0,IF(AB210-$C$206&gt;0,$C$206,AB210))</f>
        <v>0</v>
      </c>
      <c r="AD207" s="9">
        <f>IF('Sources of Funds'!$G$44&gt;'Pro Forma'!AD142,0,IF(AC210-$C$206&gt;0,$C$206,AC210))</f>
        <v>0</v>
      </c>
      <c r="AE207" s="9">
        <f>IF('Sources of Funds'!$G$44&gt;'Pro Forma'!AE142,0,IF(AD210-$C$206&gt;0,$C$206,AD210))</f>
        <v>0</v>
      </c>
      <c r="AF207" s="9">
        <f>IF('Sources of Funds'!$G$44&gt;'Pro Forma'!AF142,0,IF(AE210-$C$206&gt;0,$C$206,AE210))</f>
        <v>0</v>
      </c>
      <c r="AG207" s="9">
        <f>IF('Sources of Funds'!$G$44&gt;'Pro Forma'!AG142,0,IF(AF210-$C$206&gt;0,$C$206,AF210))</f>
        <v>0</v>
      </c>
      <c r="AH207" s="9">
        <f>IF('Sources of Funds'!$G$44&gt;'Pro Forma'!AH142,0,IF(AG210-$C$206&gt;0,$C$206,AG210))</f>
        <v>0</v>
      </c>
      <c r="AI207" s="9">
        <f>IF('Sources of Funds'!$G$44&gt;'Pro Forma'!AI142,0,IF(AH210-$C$206&gt;0,$C$206,AH210))</f>
        <v>0</v>
      </c>
      <c r="AJ207" s="9">
        <f>IF('Sources of Funds'!$G$44&gt;'Pro Forma'!AJ142,0,IF(AI210-$C$206&gt;0,$C$206,AI210))</f>
        <v>0</v>
      </c>
      <c r="AK207" s="9">
        <f>IF('Sources of Funds'!$G$44&gt;'Pro Forma'!AK142,0,IF(AJ210-$C$206&gt;0,$C$206,AJ210))</f>
        <v>0</v>
      </c>
      <c r="AL207" s="9">
        <f>IF('Sources of Funds'!$G$44&gt;'Pro Forma'!AL142,0,IF(AK210-$C$206&gt;0,$C$206,AK210))</f>
        <v>0</v>
      </c>
      <c r="AM207" s="9">
        <f>IF('Sources of Funds'!$G$44&gt;'Pro Forma'!AM142,0,IF(AL210-$C$206&gt;0,$C$206,AL210))</f>
        <v>0</v>
      </c>
      <c r="AN207" s="9">
        <f>IF('Sources of Funds'!$G$44&gt;'Pro Forma'!AN142,0,IF(AM210-$C$206&gt;0,$C$206,AM210))</f>
        <v>0</v>
      </c>
      <c r="AO207" s="9">
        <f>IF('Sources of Funds'!$G$44&gt;'Pro Forma'!AO142,0,IF(AN210-$C$206&gt;0,$C$206,AN210))</f>
        <v>0</v>
      </c>
      <c r="AP207" s="9">
        <f>IF('Sources of Funds'!$G$44&gt;'Pro Forma'!AP142,0,IF(AO210-$C$206&gt;0,$C$206,AO210))</f>
        <v>0</v>
      </c>
      <c r="AQ207" s="9">
        <f>IF('Sources of Funds'!$G$44&gt;'Pro Forma'!AQ142,0,IF(AP210-$C$206&gt;0,$C$206,AP210))</f>
        <v>0</v>
      </c>
      <c r="AR207" s="9">
        <f>IF('Sources of Funds'!$G$44&gt;'Pro Forma'!AR142,0,IF(AQ210-$C$206&gt;0,$C$206,AQ210))</f>
        <v>0</v>
      </c>
    </row>
    <row r="208" spans="2:44" hidden="1">
      <c r="B208" s="7" t="s">
        <v>123</v>
      </c>
      <c r="C208" s="9"/>
      <c r="D208" s="9">
        <f>IF('Sources of Funds'!$G$44&gt;D142,0,C204*$C$202)</f>
        <v>0</v>
      </c>
      <c r="E208" s="9">
        <f>IF('Sources of Funds'!$G$44&gt;E142,0,IF(D210-$C$206&gt;0,$C$202*D210,0))</f>
        <v>0</v>
      </c>
      <c r="F208" s="9">
        <f>IF('Sources of Funds'!$G$44&gt;F142,0,IF(E210-$C$206&gt;0,$C$202*E210,0))</f>
        <v>0</v>
      </c>
      <c r="G208" s="9">
        <f>IF('Sources of Funds'!$G$44&gt;G142,0,IF(F210-$C$206&gt;0,$C$202*F210,0))</f>
        <v>0</v>
      </c>
      <c r="H208" s="9">
        <f>IF('Sources of Funds'!$G$44&gt;H142,0,IF(G210-$C$206&gt;0,$C$202*G210,0))</f>
        <v>0</v>
      </c>
      <c r="I208" s="9">
        <f>IF('Sources of Funds'!$G$44&gt;I142,0,IF(H210-$C$206&gt;0,$C$202*H210,0))</f>
        <v>0</v>
      </c>
      <c r="J208" s="9">
        <f>IF('Sources of Funds'!$G$44&gt;J142,0,IF(I210-$C$206&gt;0,$C$202*I210,0))</f>
        <v>0</v>
      </c>
      <c r="K208" s="9">
        <f>IF('Sources of Funds'!$G$44&gt;K142,0,IF(J210-$C$206&gt;0,$C$202*J210,0))</f>
        <v>0</v>
      </c>
      <c r="L208" s="9">
        <f>IF('Sources of Funds'!$G$44&gt;L142,0,IF(K210-$C$206&gt;0,$C$202*K210,0))</f>
        <v>0</v>
      </c>
      <c r="M208" s="9">
        <f>IF('Sources of Funds'!$G$44&gt;M142,0,IF(L210-$C$206&gt;0,$C$202*L210,0))</f>
        <v>0</v>
      </c>
      <c r="N208" s="9">
        <f>IF('Sources of Funds'!$G$44&gt;N142,0,IF(M210-$C$206&gt;0,$C$202*M210,0))</f>
        <v>0</v>
      </c>
      <c r="O208" s="9">
        <f>IF('Sources of Funds'!$G$44&gt;O142,0,IF(N210-$C$206&gt;0,$C$202*N210,0))</f>
        <v>0</v>
      </c>
      <c r="P208" s="9">
        <f>IF('Sources of Funds'!$G$44&gt;P142,0,IF(O210-$C$206&gt;0,$C$202*O210,0))</f>
        <v>0</v>
      </c>
      <c r="Q208" s="9">
        <f>IF('Sources of Funds'!$G$44&gt;Q142,0,IF(P210-$C$206&gt;0,$C$202*P210,0))</f>
        <v>0</v>
      </c>
      <c r="R208" s="9">
        <f>IF('Sources of Funds'!$G$44&gt;R142,0,IF(Q210-$C$206&gt;0,$C$202*Q210,0))</f>
        <v>0</v>
      </c>
      <c r="S208" s="9">
        <f>IF('Sources of Funds'!$G$44&gt;S142,0,IF(R210-$C$206&gt;0,$C$202*R210,0))</f>
        <v>0</v>
      </c>
      <c r="T208" s="9">
        <f>IF('Sources of Funds'!$G$44&gt;T142,0,IF(S210-$C$206&gt;0,$C$202*S210,0))</f>
        <v>0</v>
      </c>
      <c r="U208" s="9">
        <f>IF('Sources of Funds'!$G$44&gt;U142,0,IF(T210-$C$206&gt;0,$C$202*T210,0))</f>
        <v>0</v>
      </c>
      <c r="V208" s="9">
        <f>IF('Sources of Funds'!$G$44&gt;V142,0,IF(U210-$C$206&gt;0,$C$202*U210,0))</f>
        <v>0</v>
      </c>
      <c r="W208" s="9">
        <f>IF('Sources of Funds'!$G$44&gt;W142,0,IF(V210-$C$206&gt;0,$C$202*V210,0))</f>
        <v>0</v>
      </c>
      <c r="X208" s="9">
        <f>IF('Sources of Funds'!$G$44&gt;X142,0,IF(W210-$C$206&gt;0,$C$202*W210,0))</f>
        <v>0</v>
      </c>
      <c r="Y208" s="9">
        <f>IF('Sources of Funds'!$G$44&gt;Y142,0,IF(X210-$C$206&gt;0,$C$202*X210,0))</f>
        <v>0</v>
      </c>
      <c r="Z208" s="9">
        <f>IF('Sources of Funds'!$G$44&gt;Z142,0,IF(Y210-$C$206&gt;0,$C$202*Y210,0))</f>
        <v>0</v>
      </c>
      <c r="AA208" s="9">
        <f>IF('Sources of Funds'!$G$44&gt;AA142,0,IF(Z210-$C$206&gt;0,$C$202*Z210,0))</f>
        <v>0</v>
      </c>
      <c r="AB208" s="9">
        <f>IF('Sources of Funds'!$G$44&gt;AB142,0,IF(AA210-$C$206&gt;0,$C$202*AA210,0))</f>
        <v>0</v>
      </c>
      <c r="AC208" s="9">
        <f>IF('Sources of Funds'!$G$44&gt;AC142,0,IF(AB210-$C$206&gt;0,$C$202*AB210,0))</f>
        <v>0</v>
      </c>
      <c r="AD208" s="9">
        <f>IF('Sources of Funds'!$G$44&gt;AD142,0,IF(AC210-$C$206&gt;0,$C$202*AC210,0))</f>
        <v>0</v>
      </c>
      <c r="AE208" s="9">
        <f>IF('Sources of Funds'!$G$44&gt;AE142,0,IF(AD210-$C$206&gt;0,$C$202*AD210,0))</f>
        <v>0</v>
      </c>
      <c r="AF208" s="9">
        <f>IF('Sources of Funds'!$G$44&gt;AF142,0,IF(AE210-$C$206&gt;0,$C$202*AE210,0))</f>
        <v>0</v>
      </c>
      <c r="AG208" s="9">
        <f>IF('Sources of Funds'!$G$44&gt;AG142,0,IF(AF210-$C$206&gt;0,$C$202*AF210,0))</f>
        <v>0</v>
      </c>
      <c r="AH208" s="9">
        <f>IF('Sources of Funds'!$G$44&gt;AH142,0,IF(AG210-$C$206&gt;0,$C$202*AG210,0))</f>
        <v>0</v>
      </c>
      <c r="AI208" s="9">
        <f>IF('Sources of Funds'!$G$44&gt;AI142,0,IF(AH210-$C$206&gt;0,$C$202*AH210,0))</f>
        <v>0</v>
      </c>
      <c r="AJ208" s="9">
        <f>IF('Sources of Funds'!$G$44&gt;AJ142,0,IF(AI210-$C$206&gt;0,$C$202*AI210,0))</f>
        <v>0</v>
      </c>
      <c r="AK208" s="9">
        <f>IF('Sources of Funds'!$G$44&gt;AK142,0,IF(AJ210-$C$206&gt;0,$C$202*AJ210,0))</f>
        <v>0</v>
      </c>
      <c r="AL208" s="9">
        <f>IF('Sources of Funds'!$G$44&gt;AL142,0,IF(AK210-$C$206&gt;0,$C$202*AK210,0))</f>
        <v>0</v>
      </c>
      <c r="AM208" s="9">
        <f>IF('Sources of Funds'!$G$44&gt;AM142,0,IF(AL210-$C$206&gt;0,$C$202*AL210,0))</f>
        <v>0</v>
      </c>
      <c r="AN208" s="9">
        <f>IF('Sources of Funds'!$G$44&gt;AN142,0,IF(AM210-$C$206&gt;0,$C$202*AM210,0))</f>
        <v>0</v>
      </c>
      <c r="AO208" s="9">
        <f>IF('Sources of Funds'!$G$44&gt;AO142,0,IF(AN210-$C$206&gt;0,$C$202*AN210,0))</f>
        <v>0</v>
      </c>
      <c r="AP208" s="9">
        <f>IF('Sources of Funds'!$G$44&gt;AP142,0,IF(AO210-$C$206&gt;0,$C$202*AO210,0))</f>
        <v>0</v>
      </c>
      <c r="AQ208" s="9">
        <f>IF('Sources of Funds'!$G$44&gt;AQ142,0,IF(AP210-$C$206&gt;0,$C$202*AP210,0))</f>
        <v>0</v>
      </c>
      <c r="AR208" s="9">
        <f>IF('Sources of Funds'!$G$44&gt;AR142,0,IF(AQ210-$C$206&gt;0,$C$202*AQ210,0))</f>
        <v>0</v>
      </c>
    </row>
    <row r="209" spans="2:44" hidden="1">
      <c r="B209" s="7" t="s">
        <v>124</v>
      </c>
      <c r="C209" s="9"/>
      <c r="D209" s="9">
        <f t="shared" ref="D209:AR209" si="74">D207-D208</f>
        <v>0</v>
      </c>
      <c r="E209" s="9">
        <f t="shared" si="74"/>
        <v>0</v>
      </c>
      <c r="F209" s="9">
        <f t="shared" si="74"/>
        <v>0</v>
      </c>
      <c r="G209" s="9">
        <f t="shared" si="74"/>
        <v>0</v>
      </c>
      <c r="H209" s="9">
        <f t="shared" si="74"/>
        <v>0</v>
      </c>
      <c r="I209" s="9">
        <f t="shared" si="74"/>
        <v>0</v>
      </c>
      <c r="J209" s="9">
        <f t="shared" si="74"/>
        <v>0</v>
      </c>
      <c r="K209" s="9">
        <f t="shared" si="74"/>
        <v>0</v>
      </c>
      <c r="L209" s="9">
        <f t="shared" si="74"/>
        <v>0</v>
      </c>
      <c r="M209" s="9">
        <f t="shared" si="74"/>
        <v>0</v>
      </c>
      <c r="N209" s="9">
        <f t="shared" si="74"/>
        <v>0</v>
      </c>
      <c r="O209" s="9">
        <f t="shared" si="74"/>
        <v>0</v>
      </c>
      <c r="P209" s="9">
        <f t="shared" si="74"/>
        <v>0</v>
      </c>
      <c r="Q209" s="9">
        <f t="shared" si="74"/>
        <v>0</v>
      </c>
      <c r="R209" s="9">
        <f t="shared" si="74"/>
        <v>0</v>
      </c>
      <c r="S209" s="9">
        <f t="shared" si="74"/>
        <v>0</v>
      </c>
      <c r="T209" s="9">
        <f t="shared" si="74"/>
        <v>0</v>
      </c>
      <c r="U209" s="9">
        <f t="shared" si="74"/>
        <v>0</v>
      </c>
      <c r="V209" s="9">
        <f t="shared" si="74"/>
        <v>0</v>
      </c>
      <c r="W209" s="9">
        <f t="shared" si="74"/>
        <v>0</v>
      </c>
      <c r="X209" s="9">
        <f t="shared" si="74"/>
        <v>0</v>
      </c>
      <c r="Y209" s="9">
        <f t="shared" si="74"/>
        <v>0</v>
      </c>
      <c r="Z209" s="9">
        <f t="shared" si="74"/>
        <v>0</v>
      </c>
      <c r="AA209" s="9">
        <f t="shared" si="74"/>
        <v>0</v>
      </c>
      <c r="AB209" s="9">
        <f t="shared" si="74"/>
        <v>0</v>
      </c>
      <c r="AC209" s="9">
        <f t="shared" si="74"/>
        <v>0</v>
      </c>
      <c r="AD209" s="9">
        <f t="shared" si="74"/>
        <v>0</v>
      </c>
      <c r="AE209" s="9">
        <f t="shared" si="74"/>
        <v>0</v>
      </c>
      <c r="AF209" s="9">
        <f t="shared" si="74"/>
        <v>0</v>
      </c>
      <c r="AG209" s="9">
        <f t="shared" si="74"/>
        <v>0</v>
      </c>
      <c r="AH209" s="9">
        <f t="shared" si="74"/>
        <v>0</v>
      </c>
      <c r="AI209" s="9">
        <f t="shared" si="74"/>
        <v>0</v>
      </c>
      <c r="AJ209" s="9">
        <f t="shared" si="74"/>
        <v>0</v>
      </c>
      <c r="AK209" s="9">
        <f t="shared" si="74"/>
        <v>0</v>
      </c>
      <c r="AL209" s="9">
        <f t="shared" si="74"/>
        <v>0</v>
      </c>
      <c r="AM209" s="9">
        <f t="shared" si="74"/>
        <v>0</v>
      </c>
      <c r="AN209" s="9">
        <f t="shared" si="74"/>
        <v>0</v>
      </c>
      <c r="AO209" s="9">
        <f t="shared" si="74"/>
        <v>0</v>
      </c>
      <c r="AP209" s="9">
        <f t="shared" si="74"/>
        <v>0</v>
      </c>
      <c r="AQ209" s="9">
        <f t="shared" si="74"/>
        <v>0</v>
      </c>
      <c r="AR209" s="9">
        <f t="shared" si="74"/>
        <v>0</v>
      </c>
    </row>
    <row r="210" spans="2:44" hidden="1">
      <c r="B210" s="7" t="s">
        <v>191</v>
      </c>
      <c r="C210" s="9"/>
      <c r="D210" s="9">
        <f>C204-D209</f>
        <v>0</v>
      </c>
      <c r="E210" s="9">
        <f>D212-E209</f>
        <v>0</v>
      </c>
      <c r="F210" s="9">
        <f t="shared" ref="F210:M210" si="75">E212-F209</f>
        <v>0</v>
      </c>
      <c r="G210" s="9">
        <f t="shared" si="75"/>
        <v>0</v>
      </c>
      <c r="H210" s="9">
        <f t="shared" si="75"/>
        <v>0</v>
      </c>
      <c r="I210" s="9">
        <f t="shared" si="75"/>
        <v>0</v>
      </c>
      <c r="J210" s="9">
        <f t="shared" si="75"/>
        <v>0</v>
      </c>
      <c r="K210" s="9">
        <f t="shared" si="75"/>
        <v>0</v>
      </c>
      <c r="L210" s="9">
        <f>K212-L209</f>
        <v>0</v>
      </c>
      <c r="M210" s="9">
        <f t="shared" si="75"/>
        <v>0</v>
      </c>
      <c r="N210" s="9">
        <f t="shared" ref="N210:AR210" si="76">M212-N209</f>
        <v>0</v>
      </c>
      <c r="O210" s="9">
        <f t="shared" si="76"/>
        <v>0</v>
      </c>
      <c r="P210" s="9">
        <f t="shared" si="76"/>
        <v>0</v>
      </c>
      <c r="Q210" s="9">
        <f t="shared" si="76"/>
        <v>0</v>
      </c>
      <c r="R210" s="9">
        <f t="shared" si="76"/>
        <v>0</v>
      </c>
      <c r="S210" s="9">
        <f t="shared" si="76"/>
        <v>0</v>
      </c>
      <c r="T210" s="9">
        <f t="shared" si="76"/>
        <v>0</v>
      </c>
      <c r="U210" s="9">
        <f t="shared" si="76"/>
        <v>0</v>
      </c>
      <c r="V210" s="9">
        <f t="shared" si="76"/>
        <v>0</v>
      </c>
      <c r="W210" s="9">
        <f t="shared" si="76"/>
        <v>0</v>
      </c>
      <c r="X210" s="9">
        <f t="shared" si="76"/>
        <v>0</v>
      </c>
      <c r="Y210" s="9">
        <f t="shared" si="76"/>
        <v>0</v>
      </c>
      <c r="Z210" s="9">
        <f t="shared" si="76"/>
        <v>0</v>
      </c>
      <c r="AA210" s="9">
        <f t="shared" si="76"/>
        <v>0</v>
      </c>
      <c r="AB210" s="9">
        <f t="shared" si="76"/>
        <v>0</v>
      </c>
      <c r="AC210" s="9">
        <f t="shared" si="76"/>
        <v>0</v>
      </c>
      <c r="AD210" s="9">
        <f t="shared" si="76"/>
        <v>0</v>
      </c>
      <c r="AE210" s="9">
        <f t="shared" si="76"/>
        <v>0</v>
      </c>
      <c r="AF210" s="9">
        <f t="shared" si="76"/>
        <v>0</v>
      </c>
      <c r="AG210" s="9">
        <f t="shared" si="76"/>
        <v>0</v>
      </c>
      <c r="AH210" s="9">
        <f t="shared" si="76"/>
        <v>0</v>
      </c>
      <c r="AI210" s="9">
        <f t="shared" si="76"/>
        <v>0</v>
      </c>
      <c r="AJ210" s="9">
        <f t="shared" si="76"/>
        <v>0</v>
      </c>
      <c r="AK210" s="9">
        <f t="shared" si="76"/>
        <v>0</v>
      </c>
      <c r="AL210" s="9">
        <f t="shared" si="76"/>
        <v>0</v>
      </c>
      <c r="AM210" s="9">
        <f t="shared" si="76"/>
        <v>0</v>
      </c>
      <c r="AN210" s="9">
        <f t="shared" si="76"/>
        <v>0</v>
      </c>
      <c r="AO210" s="9">
        <f t="shared" si="76"/>
        <v>0</v>
      </c>
      <c r="AP210" s="9">
        <f t="shared" si="76"/>
        <v>0</v>
      </c>
      <c r="AQ210" s="9">
        <f t="shared" si="76"/>
        <v>0</v>
      </c>
      <c r="AR210" s="9">
        <f t="shared" si="76"/>
        <v>0</v>
      </c>
    </row>
    <row r="211" spans="2:44" hidden="1">
      <c r="B211" s="4" t="s">
        <v>143</v>
      </c>
      <c r="C211" s="4"/>
      <c r="D211" s="9">
        <f>IF(D210=0,0,+C202*C204-D208)</f>
        <v>0</v>
      </c>
      <c r="E211" s="9">
        <f t="shared" ref="E211:AR211" si="77">IF(E210=0,0,$C$202*(D210+D211)-E208)</f>
        <v>0</v>
      </c>
      <c r="F211" s="9">
        <f t="shared" si="77"/>
        <v>0</v>
      </c>
      <c r="G211" s="9">
        <f t="shared" si="77"/>
        <v>0</v>
      </c>
      <c r="H211" s="9">
        <f t="shared" si="77"/>
        <v>0</v>
      </c>
      <c r="I211" s="9">
        <f t="shared" si="77"/>
        <v>0</v>
      </c>
      <c r="J211" s="9">
        <f t="shared" si="77"/>
        <v>0</v>
      </c>
      <c r="K211" s="9">
        <f t="shared" si="77"/>
        <v>0</v>
      </c>
      <c r="L211" s="9">
        <f>IF(L210=0,0,$C$202*(K210+K211)-L208)</f>
        <v>0</v>
      </c>
      <c r="M211" s="9">
        <f t="shared" si="77"/>
        <v>0</v>
      </c>
      <c r="N211" s="9">
        <f t="shared" si="77"/>
        <v>0</v>
      </c>
      <c r="O211" s="9">
        <f t="shared" si="77"/>
        <v>0</v>
      </c>
      <c r="P211" s="9">
        <f t="shared" si="77"/>
        <v>0</v>
      </c>
      <c r="Q211" s="9">
        <f t="shared" si="77"/>
        <v>0</v>
      </c>
      <c r="R211" s="9">
        <f t="shared" si="77"/>
        <v>0</v>
      </c>
      <c r="S211" s="9">
        <f t="shared" si="77"/>
        <v>0</v>
      </c>
      <c r="T211" s="9">
        <f t="shared" si="77"/>
        <v>0</v>
      </c>
      <c r="U211" s="9">
        <f t="shared" si="77"/>
        <v>0</v>
      </c>
      <c r="V211" s="9">
        <f t="shared" si="77"/>
        <v>0</v>
      </c>
      <c r="W211" s="9">
        <f t="shared" si="77"/>
        <v>0</v>
      </c>
      <c r="X211" s="9">
        <f t="shared" si="77"/>
        <v>0</v>
      </c>
      <c r="Y211" s="9">
        <f t="shared" si="77"/>
        <v>0</v>
      </c>
      <c r="Z211" s="9">
        <f t="shared" si="77"/>
        <v>0</v>
      </c>
      <c r="AA211" s="9">
        <f t="shared" si="77"/>
        <v>0</v>
      </c>
      <c r="AB211" s="9">
        <f t="shared" si="77"/>
        <v>0</v>
      </c>
      <c r="AC211" s="9">
        <f t="shared" si="77"/>
        <v>0</v>
      </c>
      <c r="AD211" s="9">
        <f t="shared" si="77"/>
        <v>0</v>
      </c>
      <c r="AE211" s="9">
        <f t="shared" si="77"/>
        <v>0</v>
      </c>
      <c r="AF211" s="9">
        <f t="shared" si="77"/>
        <v>0</v>
      </c>
      <c r="AG211" s="9">
        <f t="shared" si="77"/>
        <v>0</v>
      </c>
      <c r="AH211" s="9">
        <f t="shared" si="77"/>
        <v>0</v>
      </c>
      <c r="AI211" s="9">
        <f t="shared" si="77"/>
        <v>0</v>
      </c>
      <c r="AJ211" s="9">
        <f t="shared" si="77"/>
        <v>0</v>
      </c>
      <c r="AK211" s="9">
        <f t="shared" si="77"/>
        <v>0</v>
      </c>
      <c r="AL211" s="9">
        <f t="shared" si="77"/>
        <v>0</v>
      </c>
      <c r="AM211" s="9">
        <f t="shared" si="77"/>
        <v>0</v>
      </c>
      <c r="AN211" s="9">
        <f t="shared" si="77"/>
        <v>0</v>
      </c>
      <c r="AO211" s="9">
        <f t="shared" si="77"/>
        <v>0</v>
      </c>
      <c r="AP211" s="9">
        <f t="shared" si="77"/>
        <v>0</v>
      </c>
      <c r="AQ211" s="9">
        <f t="shared" si="77"/>
        <v>0</v>
      </c>
      <c r="AR211" s="9">
        <f t="shared" si="77"/>
        <v>0</v>
      </c>
    </row>
    <row r="212" spans="2:44" hidden="1">
      <c r="B212" s="4" t="s">
        <v>192</v>
      </c>
      <c r="C212" s="4"/>
      <c r="D212" s="9">
        <f>D211+D210</f>
        <v>0</v>
      </c>
      <c r="E212" s="9">
        <f t="shared" ref="E212:AR212" si="78">E211+E210</f>
        <v>0</v>
      </c>
      <c r="F212" s="9">
        <f t="shared" si="78"/>
        <v>0</v>
      </c>
      <c r="G212" s="9">
        <f t="shared" si="78"/>
        <v>0</v>
      </c>
      <c r="H212" s="9">
        <f t="shared" si="78"/>
        <v>0</v>
      </c>
      <c r="I212" s="9">
        <f t="shared" si="78"/>
        <v>0</v>
      </c>
      <c r="J212" s="9">
        <f t="shared" si="78"/>
        <v>0</v>
      </c>
      <c r="K212" s="9">
        <f t="shared" si="78"/>
        <v>0</v>
      </c>
      <c r="L212" s="9">
        <f t="shared" si="78"/>
        <v>0</v>
      </c>
      <c r="M212" s="9">
        <f t="shared" si="78"/>
        <v>0</v>
      </c>
      <c r="N212" s="9">
        <f t="shared" si="78"/>
        <v>0</v>
      </c>
      <c r="O212" s="9">
        <f t="shared" si="78"/>
        <v>0</v>
      </c>
      <c r="P212" s="9">
        <f t="shared" si="78"/>
        <v>0</v>
      </c>
      <c r="Q212" s="9">
        <f t="shared" si="78"/>
        <v>0</v>
      </c>
      <c r="R212" s="9">
        <f t="shared" si="78"/>
        <v>0</v>
      </c>
      <c r="S212" s="9">
        <f t="shared" si="78"/>
        <v>0</v>
      </c>
      <c r="T212" s="9">
        <f t="shared" si="78"/>
        <v>0</v>
      </c>
      <c r="U212" s="9">
        <f t="shared" si="78"/>
        <v>0</v>
      </c>
      <c r="V212" s="9">
        <f t="shared" si="78"/>
        <v>0</v>
      </c>
      <c r="W212" s="9">
        <f t="shared" si="78"/>
        <v>0</v>
      </c>
      <c r="X212" s="9">
        <f t="shared" si="78"/>
        <v>0</v>
      </c>
      <c r="Y212" s="9">
        <f t="shared" si="78"/>
        <v>0</v>
      </c>
      <c r="Z212" s="9">
        <f t="shared" si="78"/>
        <v>0</v>
      </c>
      <c r="AA212" s="9">
        <f t="shared" si="78"/>
        <v>0</v>
      </c>
      <c r="AB212" s="9">
        <f t="shared" si="78"/>
        <v>0</v>
      </c>
      <c r="AC212" s="9">
        <f t="shared" si="78"/>
        <v>0</v>
      </c>
      <c r="AD212" s="9">
        <f t="shared" si="78"/>
        <v>0</v>
      </c>
      <c r="AE212" s="9">
        <f t="shared" si="78"/>
        <v>0</v>
      </c>
      <c r="AF212" s="9">
        <f t="shared" si="78"/>
        <v>0</v>
      </c>
      <c r="AG212" s="9">
        <f t="shared" si="78"/>
        <v>0</v>
      </c>
      <c r="AH212" s="9">
        <f t="shared" si="78"/>
        <v>0</v>
      </c>
      <c r="AI212" s="9">
        <f t="shared" si="78"/>
        <v>0</v>
      </c>
      <c r="AJ212" s="9">
        <f t="shared" si="78"/>
        <v>0</v>
      </c>
      <c r="AK212" s="9">
        <f t="shared" si="78"/>
        <v>0</v>
      </c>
      <c r="AL212" s="9">
        <f t="shared" si="78"/>
        <v>0</v>
      </c>
      <c r="AM212" s="9">
        <f t="shared" si="78"/>
        <v>0</v>
      </c>
      <c r="AN212" s="9">
        <f t="shared" si="78"/>
        <v>0</v>
      </c>
      <c r="AO212" s="9">
        <f t="shared" si="78"/>
        <v>0</v>
      </c>
      <c r="AP212" s="9">
        <f t="shared" si="78"/>
        <v>0</v>
      </c>
      <c r="AQ212" s="9">
        <f t="shared" si="78"/>
        <v>0</v>
      </c>
      <c r="AR212" s="9">
        <f t="shared" si="78"/>
        <v>0</v>
      </c>
    </row>
    <row r="213" spans="2:44" hidden="1">
      <c r="B213" s="4"/>
      <c r="C213" s="4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2:44" hidden="1">
      <c r="B214" s="6" t="s">
        <v>254</v>
      </c>
      <c r="C214" s="6"/>
    </row>
    <row r="215" spans="2:44" hidden="1">
      <c r="B215" s="17" t="s">
        <v>74</v>
      </c>
      <c r="C215" s="17" t="s">
        <v>74</v>
      </c>
      <c r="D215" s="17" t="s">
        <v>74</v>
      </c>
      <c r="E215" s="17" t="s">
        <v>74</v>
      </c>
      <c r="F215" s="17" t="s">
        <v>74</v>
      </c>
      <c r="G215" s="17" t="s">
        <v>74</v>
      </c>
      <c r="H215" s="17" t="s">
        <v>74</v>
      </c>
      <c r="I215" s="17" t="s">
        <v>74</v>
      </c>
      <c r="J215" s="17" t="s">
        <v>74</v>
      </c>
      <c r="K215" s="17" t="s">
        <v>74</v>
      </c>
      <c r="L215" s="17" t="s">
        <v>74</v>
      </c>
      <c r="M215" s="17" t="s">
        <v>74</v>
      </c>
      <c r="N215" s="17" t="s">
        <v>74</v>
      </c>
      <c r="O215" s="17" t="s">
        <v>74</v>
      </c>
      <c r="P215" s="17" t="s">
        <v>74</v>
      </c>
      <c r="Q215" s="17" t="s">
        <v>74</v>
      </c>
      <c r="R215" s="17" t="s">
        <v>74</v>
      </c>
      <c r="S215" s="17" t="s">
        <v>74</v>
      </c>
      <c r="T215" s="17" t="s">
        <v>74</v>
      </c>
      <c r="U215" s="17" t="s">
        <v>74</v>
      </c>
      <c r="V215" s="17" t="s">
        <v>74</v>
      </c>
      <c r="W215" s="17" t="s">
        <v>74</v>
      </c>
      <c r="X215" s="17" t="s">
        <v>74</v>
      </c>
      <c r="Y215" s="17" t="s">
        <v>74</v>
      </c>
      <c r="Z215" s="17" t="s">
        <v>74</v>
      </c>
      <c r="AA215" s="17" t="s">
        <v>74</v>
      </c>
      <c r="AB215" s="17" t="s">
        <v>74</v>
      </c>
      <c r="AC215" s="17" t="s">
        <v>74</v>
      </c>
      <c r="AD215" s="17" t="s">
        <v>74</v>
      </c>
      <c r="AE215" s="17" t="s">
        <v>74</v>
      </c>
      <c r="AF215" s="17" t="s">
        <v>74</v>
      </c>
      <c r="AG215" s="17" t="s">
        <v>74</v>
      </c>
      <c r="AH215" s="17" t="s">
        <v>74</v>
      </c>
      <c r="AI215" s="17" t="s">
        <v>74</v>
      </c>
      <c r="AJ215" s="17" t="s">
        <v>74</v>
      </c>
      <c r="AK215" s="17" t="s">
        <v>74</v>
      </c>
      <c r="AL215" s="17" t="s">
        <v>74</v>
      </c>
      <c r="AM215" s="17" t="s">
        <v>74</v>
      </c>
      <c r="AN215" s="17" t="s">
        <v>74</v>
      </c>
      <c r="AO215" s="17" t="s">
        <v>74</v>
      </c>
      <c r="AP215" s="17" t="s">
        <v>74</v>
      </c>
      <c r="AQ215" s="17" t="s">
        <v>74</v>
      </c>
      <c r="AR215" s="17" t="s">
        <v>74</v>
      </c>
    </row>
    <row r="216" spans="2:44" hidden="1">
      <c r="B216" s="21" t="s">
        <v>129</v>
      </c>
      <c r="C216" s="11">
        <f>'Sources of Funds'!D45</f>
        <v>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2:44" hidden="1">
      <c r="B217" s="7" t="s">
        <v>34</v>
      </c>
      <c r="C217" s="9">
        <f>'Sources of Funds'!E45</f>
        <v>0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2:44" hidden="1">
      <c r="B218" s="7" t="s">
        <v>241</v>
      </c>
      <c r="C218" s="9">
        <f>'Sources of Funds'!C45</f>
        <v>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2:44" hidden="1">
      <c r="B219" s="7" t="s">
        <v>253</v>
      </c>
      <c r="C219" s="9">
        <f>INDEX(C226:AR226,,'Sources of Funds'!G45)</f>
        <v>0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2:44" hidden="1">
      <c r="B220" s="7" t="s">
        <v>130</v>
      </c>
      <c r="C220" s="16">
        <f>IF(C218=0,0,12*PMT(C216/12,C217*12,-C218))</f>
        <v>0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2:44" hidden="1">
      <c r="B221" s="7" t="s">
        <v>250</v>
      </c>
      <c r="C221" s="9"/>
      <c r="D221" s="9">
        <f>IF('Sources of Funds'!$G$45&gt;'Pro Forma'!D200,0,C220)</f>
        <v>0</v>
      </c>
      <c r="E221" s="9">
        <f>IF('Sources of Funds'!$G$45&gt;'Pro Forma'!E200,0,IF(D226-$C$220&gt;0,$C$220,D226))</f>
        <v>0</v>
      </c>
      <c r="F221" s="9">
        <f>IF('Sources of Funds'!$G$45&gt;'Pro Forma'!F200,0,IF(E226-$C$220&gt;0,$C$220,E226))</f>
        <v>0</v>
      </c>
      <c r="G221" s="9">
        <f>IF('Sources of Funds'!$G$45&gt;'Pro Forma'!G200,0,IF(F226-$C$220&gt;0,$C$220,F226))</f>
        <v>0</v>
      </c>
      <c r="H221" s="9">
        <f>IF('Sources of Funds'!$G$45&gt;'Pro Forma'!H200,0,IF(G226-$C$220&gt;0,$C$220,G226))</f>
        <v>0</v>
      </c>
      <c r="I221" s="9">
        <f>IF('Sources of Funds'!$G$45&gt;'Pro Forma'!I200,0,IF(H226-$C$220&gt;0,$C$220,H226))</f>
        <v>0</v>
      </c>
      <c r="J221" s="9">
        <f>IF('Sources of Funds'!$G$45&gt;'Pro Forma'!J200,0,IF(I226-$C$220&gt;0,$C$220,I226))</f>
        <v>0</v>
      </c>
      <c r="K221" s="9">
        <f>IF('Sources of Funds'!$G$45&gt;'Pro Forma'!K200,0,IF(J226-$C$220&gt;0,$C$220,J226))</f>
        <v>0</v>
      </c>
      <c r="L221" s="9">
        <f>IF('Sources of Funds'!$G$45&gt;'Pro Forma'!L200,0,IF(K226-$C$220&gt;0,$C$220,K226))</f>
        <v>0</v>
      </c>
      <c r="M221" s="9">
        <f>IF('Sources of Funds'!$G$45&gt;'Pro Forma'!M200,0,IF(L226-$C$220&gt;0,$C$220,L226))</f>
        <v>0</v>
      </c>
      <c r="N221" s="9">
        <f>IF('Sources of Funds'!$G$45&gt;'Pro Forma'!N200,0,IF(M226-$C$220&gt;0,$C$220,M226))</f>
        <v>0</v>
      </c>
      <c r="O221" s="9">
        <f>IF('Sources of Funds'!$G$45&gt;'Pro Forma'!O200,0,IF(N226-$C$220&gt;0,$C$220,N226))</f>
        <v>0</v>
      </c>
      <c r="P221" s="9">
        <f>IF('Sources of Funds'!$G$45&gt;'Pro Forma'!P200,0,IF(O226-$C$220&gt;0,$C$220,O226))</f>
        <v>0</v>
      </c>
      <c r="Q221" s="9">
        <f>IF('Sources of Funds'!$G$45&gt;'Pro Forma'!Q200,0,IF(P226-$C$220&gt;0,$C$220,P226))</f>
        <v>0</v>
      </c>
      <c r="R221" s="9">
        <f>IF('Sources of Funds'!$G$45&gt;'Pro Forma'!R200,0,IF(Q226-$C$220&gt;0,$C$220,Q226))</f>
        <v>0</v>
      </c>
      <c r="S221" s="9">
        <f>IF('Sources of Funds'!$G$45&gt;'Pro Forma'!S200,0,IF(R226-$C$220&gt;0,$C$220,R226))</f>
        <v>0</v>
      </c>
      <c r="T221" s="9">
        <f>IF('Sources of Funds'!$G$45&gt;'Pro Forma'!T200,0,IF(S226-$C$220&gt;0,$C$220,S226))</f>
        <v>0</v>
      </c>
      <c r="U221" s="9">
        <f>IF('Sources of Funds'!$G$45&gt;'Pro Forma'!U200,0,IF(T226-$C$220&gt;0,$C$220,T226))</f>
        <v>0</v>
      </c>
      <c r="V221" s="9">
        <f>IF('Sources of Funds'!$G$45&gt;'Pro Forma'!V200,0,IF(U226-$C$220&gt;0,$C$220,U226))</f>
        <v>0</v>
      </c>
      <c r="W221" s="9">
        <f>IF('Sources of Funds'!$G$45&gt;'Pro Forma'!W200,0,IF(V226-$C$220&gt;0,$C$220,V226))</f>
        <v>0</v>
      </c>
      <c r="X221" s="9">
        <f>IF('Sources of Funds'!$G$45&gt;'Pro Forma'!X200,0,IF(W226-$C$220&gt;0,$C$220,W226))</f>
        <v>0</v>
      </c>
      <c r="Y221" s="9">
        <f>IF('Sources of Funds'!$G$45&gt;'Pro Forma'!Y200,0,IF(X226-$C$220&gt;0,$C$220,X226))</f>
        <v>0</v>
      </c>
      <c r="Z221" s="9">
        <f>IF('Sources of Funds'!$G$45&gt;'Pro Forma'!Z200,0,IF(Y226-$C$220&gt;0,$C$220,Y226))</f>
        <v>0</v>
      </c>
      <c r="AA221" s="9">
        <f>IF('Sources of Funds'!$G$45&gt;'Pro Forma'!AA200,0,IF(Z226-$C$220&gt;0,$C$220,Z226))</f>
        <v>0</v>
      </c>
      <c r="AB221" s="9">
        <f>IF('Sources of Funds'!$G$45&gt;'Pro Forma'!AB200,0,IF(AA226-$C$220&gt;0,$C$220,AA226))</f>
        <v>0</v>
      </c>
      <c r="AC221" s="9">
        <f>IF('Sources of Funds'!$G$45&gt;'Pro Forma'!AC200,0,IF(AB226-$C$220&gt;0,$C$220,AB226))</f>
        <v>0</v>
      </c>
      <c r="AD221" s="9">
        <f>IF('Sources of Funds'!$G$45&gt;'Pro Forma'!AD200,0,IF(AC226-$C$220&gt;0,$C$220,AC226))</f>
        <v>0</v>
      </c>
      <c r="AE221" s="9">
        <f>IF('Sources of Funds'!$G$45&gt;'Pro Forma'!AE200,0,IF(AD226-$C$220&gt;0,$C$220,AD226))</f>
        <v>0</v>
      </c>
      <c r="AF221" s="9">
        <f>IF('Sources of Funds'!$G$45&gt;'Pro Forma'!AF200,0,IF(AE226-$C$220&gt;0,$C$220,AE226))</f>
        <v>0</v>
      </c>
      <c r="AG221" s="9">
        <f>IF('Sources of Funds'!$G$45&gt;'Pro Forma'!AG200,0,IF(AF226-$C$220&gt;0,$C$220,AF226))</f>
        <v>0</v>
      </c>
      <c r="AH221" s="9">
        <f>IF('Sources of Funds'!$G$45&gt;'Pro Forma'!AH200,0,IF(AG226-$C$220&gt;0,$C$220,AG226))</f>
        <v>0</v>
      </c>
      <c r="AI221" s="9">
        <f>IF('Sources of Funds'!$G$45&gt;'Pro Forma'!AI200,0,IF(AH226-$C$220&gt;0,$C$220,AH226))</f>
        <v>0</v>
      </c>
      <c r="AJ221" s="9">
        <f>IF('Sources of Funds'!$G$45&gt;'Pro Forma'!AJ200,0,IF(AI226-$C$220&gt;0,$C$220,AI226))</f>
        <v>0</v>
      </c>
      <c r="AK221" s="9">
        <f>IF('Sources of Funds'!$G$45&gt;'Pro Forma'!AK200,0,IF(AJ226-$C$220&gt;0,$C$220,AJ226))</f>
        <v>0</v>
      </c>
      <c r="AL221" s="9">
        <f>IF('Sources of Funds'!$G$45&gt;'Pro Forma'!AL200,0,IF(AK226-$C$220&gt;0,$C$220,AK226))</f>
        <v>0</v>
      </c>
      <c r="AM221" s="9">
        <f>IF('Sources of Funds'!$G$45&gt;'Pro Forma'!AM200,0,IF(AL226-$C$220&gt;0,$C$220,AL226))</f>
        <v>0</v>
      </c>
      <c r="AN221" s="9">
        <f>IF('Sources of Funds'!$G$45&gt;'Pro Forma'!AN200,0,IF(AM226-$C$220&gt;0,$C$220,AM226))</f>
        <v>0</v>
      </c>
      <c r="AO221" s="9">
        <f>IF('Sources of Funds'!$G$45&gt;'Pro Forma'!AO200,0,IF(AN226-$C$220&gt;0,$C$220,AN226))</f>
        <v>0</v>
      </c>
      <c r="AP221" s="9">
        <f>IF('Sources of Funds'!$G$45&gt;'Pro Forma'!AP200,0,IF(AO226-$C$220&gt;0,$C$220,AO226))</f>
        <v>0</v>
      </c>
      <c r="AQ221" s="9">
        <f>IF('Sources of Funds'!$G$45&gt;'Pro Forma'!AQ200,0,IF(AP226-$C$220&gt;0,$C$220,AP226))</f>
        <v>0</v>
      </c>
      <c r="AR221" s="9">
        <f>IF('Sources of Funds'!$G$45&gt;'Pro Forma'!AR200,0,IF(AQ226-$C$220&gt;0,$C$220,AQ226))</f>
        <v>0</v>
      </c>
    </row>
    <row r="222" spans="2:44" hidden="1">
      <c r="B222" s="7" t="s">
        <v>123</v>
      </c>
      <c r="C222" s="9"/>
      <c r="D222" s="9">
        <f>IF('Sources of Funds'!$G$45&gt;D200,0,C218*$C$216)</f>
        <v>0</v>
      </c>
      <c r="E222" s="9">
        <f>IF('Sources of Funds'!$G$45&gt;E200,0,IF(D226-$C$220&gt;0,$C$216*D226,0))</f>
        <v>0</v>
      </c>
      <c r="F222" s="9">
        <f>IF('Sources of Funds'!$G$45&gt;F200,0,IF(E226-$C$220&gt;0,$C$216*E226,0))</f>
        <v>0</v>
      </c>
      <c r="G222" s="9">
        <f>IF('Sources of Funds'!$G$45&gt;G200,0,IF(F226-$C$220&gt;0,$C$216*F226,0))</f>
        <v>0</v>
      </c>
      <c r="H222" s="9">
        <f>IF('Sources of Funds'!$G$45&gt;H200,0,IF(G226-$C$220&gt;0,$C$216*G226,0))</f>
        <v>0</v>
      </c>
      <c r="I222" s="9">
        <f>IF('Sources of Funds'!$G$45&gt;I200,0,IF(H226-$C$220&gt;0,$C$216*H226,0))</f>
        <v>0</v>
      </c>
      <c r="J222" s="9">
        <f>IF('Sources of Funds'!$G$45&gt;J200,0,IF(I226-$C$220&gt;0,$C$216*I226,0))</f>
        <v>0</v>
      </c>
      <c r="K222" s="9">
        <f>IF('Sources of Funds'!$G$45&gt;K200,0,IF(J226-$C$220&gt;0,$C$216*J226,0))</f>
        <v>0</v>
      </c>
      <c r="L222" s="9">
        <f>IF('Sources of Funds'!$G$45&gt;L200,0,IF(K226-$C$220&gt;0,$C$216*K226,0))</f>
        <v>0</v>
      </c>
      <c r="M222" s="9">
        <f>IF('Sources of Funds'!$G$45&gt;M200,0,IF(L226-$C$220&gt;0,$C$216*L226,0))</f>
        <v>0</v>
      </c>
      <c r="N222" s="9">
        <f>IF('Sources of Funds'!$G$45&gt;N200,0,IF(M226-$C$220&gt;0,$C$216*M226,0))</f>
        <v>0</v>
      </c>
      <c r="O222" s="9">
        <f>IF('Sources of Funds'!$G$45&gt;O200,0,IF(N226-$C$220&gt;0,$C$216*N226,0))</f>
        <v>0</v>
      </c>
      <c r="P222" s="9">
        <f>IF('Sources of Funds'!$G$45&gt;P200,0,IF(O226-$C$220&gt;0,$C$216*O226,0))</f>
        <v>0</v>
      </c>
      <c r="Q222" s="9">
        <f>IF('Sources of Funds'!$G$45&gt;Q200,0,IF(P226-$C$220&gt;0,$C$216*P226,0))</f>
        <v>0</v>
      </c>
      <c r="R222" s="9">
        <f>IF('Sources of Funds'!$G$45&gt;R200,0,IF(Q226-$C$220&gt;0,$C$216*Q226,0))</f>
        <v>0</v>
      </c>
      <c r="S222" s="9">
        <f>IF('Sources of Funds'!$G$45&gt;S200,0,IF(R226-$C$220&gt;0,$C$216*R226,0))</f>
        <v>0</v>
      </c>
      <c r="T222" s="9">
        <f>IF('Sources of Funds'!$G$45&gt;T200,0,IF(S226-$C$220&gt;0,$C$216*S226,0))</f>
        <v>0</v>
      </c>
      <c r="U222" s="9">
        <f>IF('Sources of Funds'!$G$45&gt;U200,0,IF(T226-$C$220&gt;0,$C$216*T226,0))</f>
        <v>0</v>
      </c>
      <c r="V222" s="9">
        <f>IF('Sources of Funds'!$G$45&gt;V200,0,IF(U226-$C$220&gt;0,$C$216*U226,0))</f>
        <v>0</v>
      </c>
      <c r="W222" s="9">
        <f>IF('Sources of Funds'!$G$45&gt;W200,0,IF(V226-$C$220&gt;0,$C$216*V226,0))</f>
        <v>0</v>
      </c>
      <c r="X222" s="9">
        <f>IF('Sources of Funds'!$G$45&gt;X200,0,IF(W226-$C$220&gt;0,$C$216*W226,0))</f>
        <v>0</v>
      </c>
      <c r="Y222" s="9">
        <f>IF('Sources of Funds'!$G$45&gt;Y200,0,IF(X226-$C$220&gt;0,$C$216*X226,0))</f>
        <v>0</v>
      </c>
      <c r="Z222" s="9">
        <f>IF('Sources of Funds'!$G$45&gt;Z200,0,IF(Y226-$C$220&gt;0,$C$216*Y226,0))</f>
        <v>0</v>
      </c>
      <c r="AA222" s="9">
        <f>IF('Sources of Funds'!$G$45&gt;AA200,0,IF(Z226-$C$220&gt;0,$C$216*Z226,0))</f>
        <v>0</v>
      </c>
      <c r="AB222" s="9">
        <f>IF('Sources of Funds'!$G$45&gt;AB200,0,IF(AA226-$C$220&gt;0,$C$216*AA226,0))</f>
        <v>0</v>
      </c>
      <c r="AC222" s="9">
        <f>IF('Sources of Funds'!$G$45&gt;AC200,0,IF(AB226-$C$220&gt;0,$C$216*AB226,0))</f>
        <v>0</v>
      </c>
      <c r="AD222" s="9">
        <f>IF('Sources of Funds'!$G$45&gt;AD200,0,IF(AC226-$C$220&gt;0,$C$216*AC226,0))</f>
        <v>0</v>
      </c>
      <c r="AE222" s="9">
        <f>IF('Sources of Funds'!$G$45&gt;AE200,0,IF(AD226-$C$220&gt;0,$C$216*AD226,0))</f>
        <v>0</v>
      </c>
      <c r="AF222" s="9">
        <f>IF('Sources of Funds'!$G$45&gt;AF200,0,IF(AE226-$C$220&gt;0,$C$216*AE226,0))</f>
        <v>0</v>
      </c>
      <c r="AG222" s="9">
        <f>IF('Sources of Funds'!$G$45&gt;AG200,0,IF(AF226-$C$220&gt;0,$C$216*AF226,0))</f>
        <v>0</v>
      </c>
      <c r="AH222" s="9">
        <f>IF('Sources of Funds'!$G$45&gt;AH200,0,IF(AG226-$C$220&gt;0,$C$216*AG226,0))</f>
        <v>0</v>
      </c>
      <c r="AI222" s="9">
        <f>IF('Sources of Funds'!$G$45&gt;AI200,0,IF(AH226-$C$220&gt;0,$C$216*AH226,0))</f>
        <v>0</v>
      </c>
      <c r="AJ222" s="9">
        <f>IF('Sources of Funds'!$G$45&gt;AJ200,0,IF(AI226-$C$220&gt;0,$C$216*AI226,0))</f>
        <v>0</v>
      </c>
      <c r="AK222" s="9">
        <f>IF('Sources of Funds'!$G$45&gt;AK200,0,IF(AJ226-$C$220&gt;0,$C$216*AJ226,0))</f>
        <v>0</v>
      </c>
      <c r="AL222" s="9">
        <f>IF('Sources of Funds'!$G$45&gt;AL200,0,IF(AK226-$C$220&gt;0,$C$216*AK226,0))</f>
        <v>0</v>
      </c>
      <c r="AM222" s="9">
        <f>IF('Sources of Funds'!$G$45&gt;AM200,0,IF(AL226-$C$220&gt;0,$C$216*AL226,0))</f>
        <v>0</v>
      </c>
      <c r="AN222" s="9">
        <f>IF('Sources of Funds'!$G$45&gt;AN200,0,IF(AM226-$C$220&gt;0,$C$216*AM226,0))</f>
        <v>0</v>
      </c>
      <c r="AO222" s="9">
        <f>IF('Sources of Funds'!$G$45&gt;AO200,0,IF(AN226-$C$220&gt;0,$C$216*AN226,0))</f>
        <v>0</v>
      </c>
      <c r="AP222" s="9">
        <f>IF('Sources of Funds'!$G$45&gt;AP200,0,IF(AO226-$C$220&gt;0,$C$216*AO226,0))</f>
        <v>0</v>
      </c>
      <c r="AQ222" s="9">
        <f>IF('Sources of Funds'!$G$45&gt;AQ200,0,IF(AP226-$C$220&gt;0,$C$216*AP226,0))</f>
        <v>0</v>
      </c>
      <c r="AR222" s="9">
        <f>IF('Sources of Funds'!$G$45&gt;AR200,0,IF(AQ226-$C$220&gt;0,$C$216*AQ226,0))</f>
        <v>0</v>
      </c>
    </row>
    <row r="223" spans="2:44" hidden="1">
      <c r="B223" s="7" t="s">
        <v>124</v>
      </c>
      <c r="C223" s="9"/>
      <c r="D223" s="9">
        <f t="shared" ref="D223:AR223" si="79">D221-D222</f>
        <v>0</v>
      </c>
      <c r="E223" s="9">
        <f t="shared" si="79"/>
        <v>0</v>
      </c>
      <c r="F223" s="9">
        <f t="shared" si="79"/>
        <v>0</v>
      </c>
      <c r="G223" s="9">
        <f t="shared" si="79"/>
        <v>0</v>
      </c>
      <c r="H223" s="9">
        <f t="shared" si="79"/>
        <v>0</v>
      </c>
      <c r="I223" s="9">
        <f t="shared" si="79"/>
        <v>0</v>
      </c>
      <c r="J223" s="9">
        <f t="shared" si="79"/>
        <v>0</v>
      </c>
      <c r="K223" s="9">
        <f t="shared" si="79"/>
        <v>0</v>
      </c>
      <c r="L223" s="9">
        <f t="shared" si="79"/>
        <v>0</v>
      </c>
      <c r="M223" s="9">
        <f t="shared" si="79"/>
        <v>0</v>
      </c>
      <c r="N223" s="9">
        <f t="shared" si="79"/>
        <v>0</v>
      </c>
      <c r="O223" s="9">
        <f t="shared" si="79"/>
        <v>0</v>
      </c>
      <c r="P223" s="9">
        <f t="shared" si="79"/>
        <v>0</v>
      </c>
      <c r="Q223" s="9">
        <f t="shared" si="79"/>
        <v>0</v>
      </c>
      <c r="R223" s="9">
        <f t="shared" si="79"/>
        <v>0</v>
      </c>
      <c r="S223" s="9">
        <f t="shared" si="79"/>
        <v>0</v>
      </c>
      <c r="T223" s="9">
        <f t="shared" si="79"/>
        <v>0</v>
      </c>
      <c r="U223" s="9">
        <f t="shared" si="79"/>
        <v>0</v>
      </c>
      <c r="V223" s="9">
        <f t="shared" si="79"/>
        <v>0</v>
      </c>
      <c r="W223" s="9">
        <f t="shared" si="79"/>
        <v>0</v>
      </c>
      <c r="X223" s="9">
        <f t="shared" si="79"/>
        <v>0</v>
      </c>
      <c r="Y223" s="9">
        <f t="shared" si="79"/>
        <v>0</v>
      </c>
      <c r="Z223" s="9">
        <f t="shared" si="79"/>
        <v>0</v>
      </c>
      <c r="AA223" s="9">
        <f t="shared" si="79"/>
        <v>0</v>
      </c>
      <c r="AB223" s="9">
        <f t="shared" si="79"/>
        <v>0</v>
      </c>
      <c r="AC223" s="9">
        <f t="shared" si="79"/>
        <v>0</v>
      </c>
      <c r="AD223" s="9">
        <f t="shared" si="79"/>
        <v>0</v>
      </c>
      <c r="AE223" s="9">
        <f t="shared" si="79"/>
        <v>0</v>
      </c>
      <c r="AF223" s="9">
        <f t="shared" si="79"/>
        <v>0</v>
      </c>
      <c r="AG223" s="9">
        <f t="shared" si="79"/>
        <v>0</v>
      </c>
      <c r="AH223" s="9">
        <f t="shared" si="79"/>
        <v>0</v>
      </c>
      <c r="AI223" s="9">
        <f t="shared" si="79"/>
        <v>0</v>
      </c>
      <c r="AJ223" s="9">
        <f t="shared" si="79"/>
        <v>0</v>
      </c>
      <c r="AK223" s="9">
        <f t="shared" si="79"/>
        <v>0</v>
      </c>
      <c r="AL223" s="9">
        <f t="shared" si="79"/>
        <v>0</v>
      </c>
      <c r="AM223" s="9">
        <f t="shared" si="79"/>
        <v>0</v>
      </c>
      <c r="AN223" s="9">
        <f t="shared" si="79"/>
        <v>0</v>
      </c>
      <c r="AO223" s="9">
        <f t="shared" si="79"/>
        <v>0</v>
      </c>
      <c r="AP223" s="9">
        <f t="shared" si="79"/>
        <v>0</v>
      </c>
      <c r="AQ223" s="9">
        <f t="shared" si="79"/>
        <v>0</v>
      </c>
      <c r="AR223" s="9">
        <f t="shared" si="79"/>
        <v>0</v>
      </c>
    </row>
    <row r="224" spans="2:44" hidden="1">
      <c r="B224" s="7" t="s">
        <v>191</v>
      </c>
      <c r="C224" s="9"/>
      <c r="D224" s="9">
        <f>C218-D223</f>
        <v>0</v>
      </c>
      <c r="E224" s="9">
        <f>D226-E223</f>
        <v>0</v>
      </c>
      <c r="F224" s="9">
        <f t="shared" ref="F224:AR224" si="80">E226-F223</f>
        <v>0</v>
      </c>
      <c r="G224" s="9">
        <f t="shared" si="80"/>
        <v>0</v>
      </c>
      <c r="H224" s="9">
        <f t="shared" si="80"/>
        <v>0</v>
      </c>
      <c r="I224" s="9">
        <f t="shared" si="80"/>
        <v>0</v>
      </c>
      <c r="J224" s="9">
        <f t="shared" si="80"/>
        <v>0</v>
      </c>
      <c r="K224" s="9">
        <f t="shared" si="80"/>
        <v>0</v>
      </c>
      <c r="L224" s="9">
        <f>K226-L223</f>
        <v>0</v>
      </c>
      <c r="M224" s="9">
        <f t="shared" si="80"/>
        <v>0</v>
      </c>
      <c r="N224" s="9">
        <f t="shared" si="80"/>
        <v>0</v>
      </c>
      <c r="O224" s="9">
        <f t="shared" si="80"/>
        <v>0</v>
      </c>
      <c r="P224" s="9">
        <f t="shared" si="80"/>
        <v>0</v>
      </c>
      <c r="Q224" s="9">
        <f t="shared" si="80"/>
        <v>0</v>
      </c>
      <c r="R224" s="9">
        <f t="shared" si="80"/>
        <v>0</v>
      </c>
      <c r="S224" s="9">
        <f t="shared" si="80"/>
        <v>0</v>
      </c>
      <c r="T224" s="9">
        <f t="shared" si="80"/>
        <v>0</v>
      </c>
      <c r="U224" s="9">
        <f t="shared" si="80"/>
        <v>0</v>
      </c>
      <c r="V224" s="9">
        <f t="shared" si="80"/>
        <v>0</v>
      </c>
      <c r="W224" s="9">
        <f t="shared" si="80"/>
        <v>0</v>
      </c>
      <c r="X224" s="9">
        <f t="shared" si="80"/>
        <v>0</v>
      </c>
      <c r="Y224" s="9">
        <f t="shared" si="80"/>
        <v>0</v>
      </c>
      <c r="Z224" s="9">
        <f t="shared" si="80"/>
        <v>0</v>
      </c>
      <c r="AA224" s="9">
        <f t="shared" si="80"/>
        <v>0</v>
      </c>
      <c r="AB224" s="9">
        <f t="shared" si="80"/>
        <v>0</v>
      </c>
      <c r="AC224" s="9">
        <f t="shared" si="80"/>
        <v>0</v>
      </c>
      <c r="AD224" s="9">
        <f t="shared" si="80"/>
        <v>0</v>
      </c>
      <c r="AE224" s="9">
        <f t="shared" si="80"/>
        <v>0</v>
      </c>
      <c r="AF224" s="9">
        <f t="shared" si="80"/>
        <v>0</v>
      </c>
      <c r="AG224" s="9">
        <f t="shared" si="80"/>
        <v>0</v>
      </c>
      <c r="AH224" s="9">
        <f t="shared" si="80"/>
        <v>0</v>
      </c>
      <c r="AI224" s="9">
        <f t="shared" si="80"/>
        <v>0</v>
      </c>
      <c r="AJ224" s="9">
        <f t="shared" si="80"/>
        <v>0</v>
      </c>
      <c r="AK224" s="9">
        <f t="shared" si="80"/>
        <v>0</v>
      </c>
      <c r="AL224" s="9">
        <f t="shared" si="80"/>
        <v>0</v>
      </c>
      <c r="AM224" s="9">
        <f t="shared" si="80"/>
        <v>0</v>
      </c>
      <c r="AN224" s="9">
        <f t="shared" si="80"/>
        <v>0</v>
      </c>
      <c r="AO224" s="9">
        <f t="shared" si="80"/>
        <v>0</v>
      </c>
      <c r="AP224" s="9">
        <f t="shared" si="80"/>
        <v>0</v>
      </c>
      <c r="AQ224" s="9">
        <f t="shared" si="80"/>
        <v>0</v>
      </c>
      <c r="AR224" s="9">
        <f t="shared" si="80"/>
        <v>0</v>
      </c>
    </row>
    <row r="225" spans="2:44" hidden="1">
      <c r="B225" s="4" t="s">
        <v>143</v>
      </c>
      <c r="C225" s="4"/>
      <c r="D225" s="9">
        <f>IF(D224=0,0,+C216*C218-D222)</f>
        <v>0</v>
      </c>
      <c r="E225" s="9">
        <f>IF(E224=0,0,$C$216*(D226)-E222)</f>
        <v>0</v>
      </c>
      <c r="F225" s="9">
        <f t="shared" ref="F225:AR225" si="81">IF(F224=0,0,$C$216*(E226)-F222)</f>
        <v>0</v>
      </c>
      <c r="G225" s="9">
        <f t="shared" si="81"/>
        <v>0</v>
      </c>
      <c r="H225" s="9">
        <f t="shared" si="81"/>
        <v>0</v>
      </c>
      <c r="I225" s="9">
        <f t="shared" si="81"/>
        <v>0</v>
      </c>
      <c r="J225" s="9">
        <f t="shared" si="81"/>
        <v>0</v>
      </c>
      <c r="K225" s="9">
        <f t="shared" si="81"/>
        <v>0</v>
      </c>
      <c r="L225" s="9">
        <f>IF(L224=0,0,$C$216*(K226)-L222)</f>
        <v>0</v>
      </c>
      <c r="M225" s="9">
        <f t="shared" si="81"/>
        <v>0</v>
      </c>
      <c r="N225" s="9">
        <f t="shared" si="81"/>
        <v>0</v>
      </c>
      <c r="O225" s="9">
        <f t="shared" si="81"/>
        <v>0</v>
      </c>
      <c r="P225" s="9">
        <f t="shared" si="81"/>
        <v>0</v>
      </c>
      <c r="Q225" s="9">
        <f t="shared" si="81"/>
        <v>0</v>
      </c>
      <c r="R225" s="9">
        <f t="shared" si="81"/>
        <v>0</v>
      </c>
      <c r="S225" s="9">
        <f t="shared" si="81"/>
        <v>0</v>
      </c>
      <c r="T225" s="9">
        <f t="shared" si="81"/>
        <v>0</v>
      </c>
      <c r="U225" s="9">
        <f t="shared" si="81"/>
        <v>0</v>
      </c>
      <c r="V225" s="9">
        <f t="shared" si="81"/>
        <v>0</v>
      </c>
      <c r="W225" s="9">
        <f t="shared" si="81"/>
        <v>0</v>
      </c>
      <c r="X225" s="9">
        <f t="shared" si="81"/>
        <v>0</v>
      </c>
      <c r="Y225" s="9">
        <f t="shared" si="81"/>
        <v>0</v>
      </c>
      <c r="Z225" s="9">
        <f t="shared" si="81"/>
        <v>0</v>
      </c>
      <c r="AA225" s="9">
        <f t="shared" si="81"/>
        <v>0</v>
      </c>
      <c r="AB225" s="9">
        <f t="shared" si="81"/>
        <v>0</v>
      </c>
      <c r="AC225" s="9">
        <f t="shared" si="81"/>
        <v>0</v>
      </c>
      <c r="AD225" s="9">
        <f t="shared" si="81"/>
        <v>0</v>
      </c>
      <c r="AE225" s="9">
        <f t="shared" si="81"/>
        <v>0</v>
      </c>
      <c r="AF225" s="9">
        <f t="shared" si="81"/>
        <v>0</v>
      </c>
      <c r="AG225" s="9">
        <f t="shared" si="81"/>
        <v>0</v>
      </c>
      <c r="AH225" s="9">
        <f t="shared" si="81"/>
        <v>0</v>
      </c>
      <c r="AI225" s="9">
        <f t="shared" si="81"/>
        <v>0</v>
      </c>
      <c r="AJ225" s="9">
        <f t="shared" si="81"/>
        <v>0</v>
      </c>
      <c r="AK225" s="9">
        <f t="shared" si="81"/>
        <v>0</v>
      </c>
      <c r="AL225" s="9">
        <f t="shared" si="81"/>
        <v>0</v>
      </c>
      <c r="AM225" s="9">
        <f t="shared" si="81"/>
        <v>0</v>
      </c>
      <c r="AN225" s="9">
        <f t="shared" si="81"/>
        <v>0</v>
      </c>
      <c r="AO225" s="9">
        <f t="shared" si="81"/>
        <v>0</v>
      </c>
      <c r="AP225" s="9">
        <f t="shared" si="81"/>
        <v>0</v>
      </c>
      <c r="AQ225" s="9">
        <f t="shared" si="81"/>
        <v>0</v>
      </c>
      <c r="AR225" s="9">
        <f t="shared" si="81"/>
        <v>0</v>
      </c>
    </row>
    <row r="226" spans="2:44" hidden="1">
      <c r="B226" s="4" t="s">
        <v>192</v>
      </c>
      <c r="C226" s="9">
        <f>C218</f>
        <v>0</v>
      </c>
      <c r="D226" s="9">
        <f t="shared" ref="D226:AR226" si="82">D225+D224</f>
        <v>0</v>
      </c>
      <c r="E226" s="9">
        <f t="shared" si="82"/>
        <v>0</v>
      </c>
      <c r="F226" s="9">
        <f t="shared" si="82"/>
        <v>0</v>
      </c>
      <c r="G226" s="9">
        <f t="shared" si="82"/>
        <v>0</v>
      </c>
      <c r="H226" s="9">
        <f t="shared" si="82"/>
        <v>0</v>
      </c>
      <c r="I226" s="9">
        <f t="shared" si="82"/>
        <v>0</v>
      </c>
      <c r="J226" s="9">
        <f t="shared" si="82"/>
        <v>0</v>
      </c>
      <c r="K226" s="9">
        <f t="shared" si="82"/>
        <v>0</v>
      </c>
      <c r="L226" s="9">
        <f t="shared" si="82"/>
        <v>0</v>
      </c>
      <c r="M226" s="9">
        <f t="shared" si="82"/>
        <v>0</v>
      </c>
      <c r="N226" s="9">
        <f t="shared" si="82"/>
        <v>0</v>
      </c>
      <c r="O226" s="9">
        <f t="shared" si="82"/>
        <v>0</v>
      </c>
      <c r="P226" s="9">
        <f t="shared" si="82"/>
        <v>0</v>
      </c>
      <c r="Q226" s="9">
        <f t="shared" si="82"/>
        <v>0</v>
      </c>
      <c r="R226" s="9">
        <f t="shared" si="82"/>
        <v>0</v>
      </c>
      <c r="S226" s="9">
        <f t="shared" si="82"/>
        <v>0</v>
      </c>
      <c r="T226" s="9">
        <f t="shared" si="82"/>
        <v>0</v>
      </c>
      <c r="U226" s="9">
        <f t="shared" si="82"/>
        <v>0</v>
      </c>
      <c r="V226" s="9">
        <f t="shared" si="82"/>
        <v>0</v>
      </c>
      <c r="W226" s="9">
        <f t="shared" si="82"/>
        <v>0</v>
      </c>
      <c r="X226" s="9">
        <f t="shared" si="82"/>
        <v>0</v>
      </c>
      <c r="Y226" s="9">
        <f t="shared" si="82"/>
        <v>0</v>
      </c>
      <c r="Z226" s="9">
        <f t="shared" si="82"/>
        <v>0</v>
      </c>
      <c r="AA226" s="9">
        <f t="shared" si="82"/>
        <v>0</v>
      </c>
      <c r="AB226" s="9">
        <f t="shared" si="82"/>
        <v>0</v>
      </c>
      <c r="AC226" s="9">
        <f t="shared" si="82"/>
        <v>0</v>
      </c>
      <c r="AD226" s="9">
        <f t="shared" si="82"/>
        <v>0</v>
      </c>
      <c r="AE226" s="9">
        <f t="shared" si="82"/>
        <v>0</v>
      </c>
      <c r="AF226" s="9">
        <f t="shared" si="82"/>
        <v>0</v>
      </c>
      <c r="AG226" s="9">
        <f t="shared" si="82"/>
        <v>0</v>
      </c>
      <c r="AH226" s="9">
        <f t="shared" si="82"/>
        <v>0</v>
      </c>
      <c r="AI226" s="9">
        <f t="shared" si="82"/>
        <v>0</v>
      </c>
      <c r="AJ226" s="9">
        <f t="shared" si="82"/>
        <v>0</v>
      </c>
      <c r="AK226" s="9">
        <f t="shared" si="82"/>
        <v>0</v>
      </c>
      <c r="AL226" s="9">
        <f t="shared" si="82"/>
        <v>0</v>
      </c>
      <c r="AM226" s="9">
        <f t="shared" si="82"/>
        <v>0</v>
      </c>
      <c r="AN226" s="9">
        <f t="shared" si="82"/>
        <v>0</v>
      </c>
      <c r="AO226" s="9">
        <f t="shared" si="82"/>
        <v>0</v>
      </c>
      <c r="AP226" s="9">
        <f t="shared" si="82"/>
        <v>0</v>
      </c>
      <c r="AQ226" s="9">
        <f t="shared" si="82"/>
        <v>0</v>
      </c>
      <c r="AR226" s="9">
        <f t="shared" si="82"/>
        <v>0</v>
      </c>
    </row>
    <row r="227" spans="2:44" hidden="1">
      <c r="B227" s="7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2:44" ht="30" hidden="1">
      <c r="B228" s="3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2:44" hidden="1">
      <c r="B229" s="6" t="s">
        <v>131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2:44" hidden="1">
      <c r="B230" s="7" t="s">
        <v>127</v>
      </c>
      <c r="C230" s="11">
        <f>'Sources of Funds'!D46</f>
        <v>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2:44" ht="16.5" hidden="1" customHeight="1">
      <c r="B231" s="7" t="s">
        <v>240</v>
      </c>
      <c r="C231" s="9">
        <f>'Sources of Funds'!E46</f>
        <v>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2:44" hidden="1">
      <c r="B232" s="7" t="s">
        <v>241</v>
      </c>
      <c r="C232" s="9">
        <f>'Sources of Funds'!C46</f>
        <v>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2:44" hidden="1">
      <c r="B233" s="7" t="s">
        <v>243</v>
      </c>
      <c r="C233" s="9"/>
      <c r="D233" s="9">
        <f>IF(C232=0,0,PMT(C230/12,C231*12,-C232)*12)</f>
        <v>0</v>
      </c>
      <c r="E233" s="9">
        <f t="shared" ref="E233:AR233" si="83">IF(D237-$D$233&gt;0,$D$233,0)</f>
        <v>0</v>
      </c>
      <c r="F233" s="9">
        <f t="shared" si="83"/>
        <v>0</v>
      </c>
      <c r="G233" s="9">
        <f t="shared" si="83"/>
        <v>0</v>
      </c>
      <c r="H233" s="9">
        <f t="shared" si="83"/>
        <v>0</v>
      </c>
      <c r="I233" s="9">
        <f t="shared" si="83"/>
        <v>0</v>
      </c>
      <c r="J233" s="9">
        <f t="shared" si="83"/>
        <v>0</v>
      </c>
      <c r="K233" s="9">
        <f t="shared" si="83"/>
        <v>0</v>
      </c>
      <c r="L233" s="9">
        <f>IF(K237-$D$233&gt;0,$D$233,0)</f>
        <v>0</v>
      </c>
      <c r="M233" s="9">
        <f t="shared" si="83"/>
        <v>0</v>
      </c>
      <c r="N233" s="9">
        <f t="shared" si="83"/>
        <v>0</v>
      </c>
      <c r="O233" s="9">
        <f t="shared" si="83"/>
        <v>0</v>
      </c>
      <c r="P233" s="9">
        <f t="shared" si="83"/>
        <v>0</v>
      </c>
      <c r="Q233" s="9">
        <f t="shared" si="83"/>
        <v>0</v>
      </c>
      <c r="R233" s="9">
        <f t="shared" si="83"/>
        <v>0</v>
      </c>
      <c r="S233" s="9">
        <f t="shared" si="83"/>
        <v>0</v>
      </c>
      <c r="T233" s="9">
        <f t="shared" si="83"/>
        <v>0</v>
      </c>
      <c r="U233" s="9">
        <f t="shared" si="83"/>
        <v>0</v>
      </c>
      <c r="V233" s="9">
        <f t="shared" si="83"/>
        <v>0</v>
      </c>
      <c r="W233" s="9">
        <f t="shared" si="83"/>
        <v>0</v>
      </c>
      <c r="X233" s="9">
        <f t="shared" si="83"/>
        <v>0</v>
      </c>
      <c r="Y233" s="9">
        <f t="shared" si="83"/>
        <v>0</v>
      </c>
      <c r="Z233" s="9">
        <f t="shared" si="83"/>
        <v>0</v>
      </c>
      <c r="AA233" s="9">
        <f t="shared" si="83"/>
        <v>0</v>
      </c>
      <c r="AB233" s="9">
        <f t="shared" si="83"/>
        <v>0</v>
      </c>
      <c r="AC233" s="9">
        <f t="shared" si="83"/>
        <v>0</v>
      </c>
      <c r="AD233" s="9">
        <f t="shared" si="83"/>
        <v>0</v>
      </c>
      <c r="AE233" s="9">
        <f t="shared" si="83"/>
        <v>0</v>
      </c>
      <c r="AF233" s="9">
        <f t="shared" si="83"/>
        <v>0</v>
      </c>
      <c r="AG233" s="9">
        <f t="shared" si="83"/>
        <v>0</v>
      </c>
      <c r="AH233" s="9">
        <f t="shared" si="83"/>
        <v>0</v>
      </c>
      <c r="AI233" s="9">
        <f t="shared" si="83"/>
        <v>0</v>
      </c>
      <c r="AJ233" s="9">
        <f t="shared" si="83"/>
        <v>0</v>
      </c>
      <c r="AK233" s="9">
        <f t="shared" si="83"/>
        <v>0</v>
      </c>
      <c r="AL233" s="9">
        <f t="shared" si="83"/>
        <v>0</v>
      </c>
      <c r="AM233" s="9">
        <f t="shared" si="83"/>
        <v>0</v>
      </c>
      <c r="AN233" s="9">
        <f t="shared" si="83"/>
        <v>0</v>
      </c>
      <c r="AO233" s="9">
        <f t="shared" si="83"/>
        <v>0</v>
      </c>
      <c r="AP233" s="9">
        <f t="shared" si="83"/>
        <v>0</v>
      </c>
      <c r="AQ233" s="9">
        <f t="shared" si="83"/>
        <v>0</v>
      </c>
      <c r="AR233" s="9">
        <f t="shared" si="83"/>
        <v>0</v>
      </c>
    </row>
    <row r="234" spans="2:44" hidden="1">
      <c r="B234" s="7" t="s">
        <v>132</v>
      </c>
      <c r="C234" s="9"/>
      <c r="D234" s="9">
        <f t="shared" ref="D234:AR234" si="84">D94</f>
        <v>0</v>
      </c>
      <c r="E234" s="9">
        <f t="shared" si="84"/>
        <v>0</v>
      </c>
      <c r="F234" s="9">
        <f t="shared" si="84"/>
        <v>0</v>
      </c>
      <c r="G234" s="9">
        <f t="shared" si="84"/>
        <v>0</v>
      </c>
      <c r="H234" s="9">
        <f t="shared" si="84"/>
        <v>0</v>
      </c>
      <c r="I234" s="9">
        <f t="shared" si="84"/>
        <v>0</v>
      </c>
      <c r="J234" s="9">
        <f t="shared" si="84"/>
        <v>0</v>
      </c>
      <c r="K234" s="9">
        <f t="shared" si="84"/>
        <v>0</v>
      </c>
      <c r="L234" s="9">
        <f t="shared" si="84"/>
        <v>0</v>
      </c>
      <c r="M234" s="9">
        <f t="shared" si="84"/>
        <v>0</v>
      </c>
      <c r="N234" s="9">
        <f t="shared" si="84"/>
        <v>0</v>
      </c>
      <c r="O234" s="9">
        <f t="shared" si="84"/>
        <v>0</v>
      </c>
      <c r="P234" s="9">
        <f t="shared" si="84"/>
        <v>0</v>
      </c>
      <c r="Q234" s="9">
        <f t="shared" si="84"/>
        <v>0</v>
      </c>
      <c r="R234" s="9">
        <f t="shared" si="84"/>
        <v>0</v>
      </c>
      <c r="S234" s="9">
        <f t="shared" si="84"/>
        <v>0</v>
      </c>
      <c r="T234" s="9">
        <f t="shared" si="84"/>
        <v>0</v>
      </c>
      <c r="U234" s="9">
        <f t="shared" si="84"/>
        <v>0</v>
      </c>
      <c r="V234" s="9">
        <f t="shared" si="84"/>
        <v>0</v>
      </c>
      <c r="W234" s="9">
        <f t="shared" si="84"/>
        <v>0</v>
      </c>
      <c r="X234" s="9">
        <f t="shared" si="84"/>
        <v>0</v>
      </c>
      <c r="Y234" s="9">
        <f t="shared" si="84"/>
        <v>0</v>
      </c>
      <c r="Z234" s="9">
        <f t="shared" si="84"/>
        <v>0</v>
      </c>
      <c r="AA234" s="9">
        <f t="shared" si="84"/>
        <v>0</v>
      </c>
      <c r="AB234" s="9">
        <f t="shared" si="84"/>
        <v>0</v>
      </c>
      <c r="AC234" s="9">
        <f t="shared" si="84"/>
        <v>0</v>
      </c>
      <c r="AD234" s="9">
        <f t="shared" si="84"/>
        <v>0</v>
      </c>
      <c r="AE234" s="9">
        <f t="shared" si="84"/>
        <v>0</v>
      </c>
      <c r="AF234" s="9">
        <f t="shared" si="84"/>
        <v>0</v>
      </c>
      <c r="AG234" s="9">
        <f t="shared" si="84"/>
        <v>0</v>
      </c>
      <c r="AH234" s="9">
        <f t="shared" si="84"/>
        <v>0</v>
      </c>
      <c r="AI234" s="9">
        <f t="shared" si="84"/>
        <v>0</v>
      </c>
      <c r="AJ234" s="9">
        <f t="shared" si="84"/>
        <v>0</v>
      </c>
      <c r="AK234" s="9">
        <f t="shared" si="84"/>
        <v>0</v>
      </c>
      <c r="AL234" s="9">
        <f t="shared" si="84"/>
        <v>0</v>
      </c>
      <c r="AM234" s="9">
        <f t="shared" si="84"/>
        <v>0</v>
      </c>
      <c r="AN234" s="9">
        <f t="shared" si="84"/>
        <v>0</v>
      </c>
      <c r="AO234" s="9">
        <f t="shared" si="84"/>
        <v>0</v>
      </c>
      <c r="AP234" s="9">
        <f t="shared" si="84"/>
        <v>0</v>
      </c>
      <c r="AQ234" s="9">
        <f t="shared" si="84"/>
        <v>0</v>
      </c>
      <c r="AR234" s="9">
        <f t="shared" si="84"/>
        <v>0</v>
      </c>
    </row>
    <row r="235" spans="2:44" hidden="1">
      <c r="B235" s="7" t="s">
        <v>127</v>
      </c>
      <c r="C235" s="9"/>
      <c r="D235" s="9">
        <f>IF(C232&gt;0,C230*C232,0)</f>
        <v>0</v>
      </c>
      <c r="E235" s="9">
        <f t="shared" ref="E235:U235" si="85">IF(D237&gt;0,$C$230*D237,0)</f>
        <v>0</v>
      </c>
      <c r="F235" s="9">
        <f t="shared" si="85"/>
        <v>0</v>
      </c>
      <c r="G235" s="9">
        <f t="shared" si="85"/>
        <v>0</v>
      </c>
      <c r="H235" s="9">
        <f t="shared" si="85"/>
        <v>0</v>
      </c>
      <c r="I235" s="9">
        <f t="shared" si="85"/>
        <v>0</v>
      </c>
      <c r="J235" s="9">
        <f t="shared" si="85"/>
        <v>0</v>
      </c>
      <c r="K235" s="9">
        <f t="shared" si="85"/>
        <v>0</v>
      </c>
      <c r="L235" s="9">
        <f>IF(K237&gt;0,$C$230*K237,0)</f>
        <v>0</v>
      </c>
      <c r="M235" s="9">
        <f t="shared" si="85"/>
        <v>0</v>
      </c>
      <c r="N235" s="9">
        <f t="shared" si="85"/>
        <v>0</v>
      </c>
      <c r="O235" s="9">
        <f t="shared" si="85"/>
        <v>0</v>
      </c>
      <c r="P235" s="9">
        <f t="shared" si="85"/>
        <v>0</v>
      </c>
      <c r="Q235" s="9">
        <f t="shared" si="85"/>
        <v>0</v>
      </c>
      <c r="R235" s="9">
        <f t="shared" si="85"/>
        <v>0</v>
      </c>
      <c r="S235" s="9">
        <f t="shared" si="85"/>
        <v>0</v>
      </c>
      <c r="T235" s="9">
        <f t="shared" si="85"/>
        <v>0</v>
      </c>
      <c r="U235" s="9">
        <f t="shared" si="85"/>
        <v>0</v>
      </c>
      <c r="V235" s="9">
        <f t="shared" ref="V235:AK235" si="86">IF(U237&gt;0,$C$230*U237,0)</f>
        <v>0</v>
      </c>
      <c r="W235" s="9">
        <f t="shared" si="86"/>
        <v>0</v>
      </c>
      <c r="X235" s="9">
        <f t="shared" si="86"/>
        <v>0</v>
      </c>
      <c r="Y235" s="9">
        <f t="shared" si="86"/>
        <v>0</v>
      </c>
      <c r="Z235" s="9">
        <f t="shared" si="86"/>
        <v>0</v>
      </c>
      <c r="AA235" s="9">
        <f t="shared" si="86"/>
        <v>0</v>
      </c>
      <c r="AB235" s="9">
        <f t="shared" si="86"/>
        <v>0</v>
      </c>
      <c r="AC235" s="9">
        <f t="shared" si="86"/>
        <v>0</v>
      </c>
      <c r="AD235" s="9">
        <f t="shared" si="86"/>
        <v>0</v>
      </c>
      <c r="AE235" s="9">
        <f t="shared" si="86"/>
        <v>0</v>
      </c>
      <c r="AF235" s="9">
        <f t="shared" si="86"/>
        <v>0</v>
      </c>
      <c r="AG235" s="9">
        <f t="shared" si="86"/>
        <v>0</v>
      </c>
      <c r="AH235" s="9">
        <f t="shared" si="86"/>
        <v>0</v>
      </c>
      <c r="AI235" s="9">
        <f t="shared" si="86"/>
        <v>0</v>
      </c>
      <c r="AJ235" s="9">
        <f t="shared" si="86"/>
        <v>0</v>
      </c>
      <c r="AK235" s="9">
        <f t="shared" si="86"/>
        <v>0</v>
      </c>
      <c r="AL235" s="9">
        <f t="shared" ref="AL235:AR235" si="87">IF(AK237&gt;0,$C$230*AK237,0)</f>
        <v>0</v>
      </c>
      <c r="AM235" s="9">
        <f t="shared" si="87"/>
        <v>0</v>
      </c>
      <c r="AN235" s="9">
        <f t="shared" si="87"/>
        <v>0</v>
      </c>
      <c r="AO235" s="9">
        <f t="shared" si="87"/>
        <v>0</v>
      </c>
      <c r="AP235" s="9">
        <f t="shared" si="87"/>
        <v>0</v>
      </c>
      <c r="AQ235" s="9">
        <f t="shared" si="87"/>
        <v>0</v>
      </c>
      <c r="AR235" s="9">
        <f t="shared" si="87"/>
        <v>0</v>
      </c>
    </row>
    <row r="236" spans="2:44" hidden="1">
      <c r="B236" s="7" t="s">
        <v>124</v>
      </c>
      <c r="C236" s="9"/>
      <c r="D236" s="9">
        <f>IF(D234-D235&gt;0,D234-D235,0)</f>
        <v>0</v>
      </c>
      <c r="E236" s="9">
        <f t="shared" ref="E236:T236" si="88">IF(E234-E235&gt;0,E234-E235,0)</f>
        <v>0</v>
      </c>
      <c r="F236" s="9">
        <f t="shared" si="88"/>
        <v>0</v>
      </c>
      <c r="G236" s="9">
        <f t="shared" si="88"/>
        <v>0</v>
      </c>
      <c r="H236" s="9">
        <f t="shared" si="88"/>
        <v>0</v>
      </c>
      <c r="I236" s="9">
        <f t="shared" si="88"/>
        <v>0</v>
      </c>
      <c r="J236" s="9">
        <f t="shared" si="88"/>
        <v>0</v>
      </c>
      <c r="K236" s="9">
        <f t="shared" si="88"/>
        <v>0</v>
      </c>
      <c r="L236" s="9">
        <f t="shared" si="88"/>
        <v>0</v>
      </c>
      <c r="M236" s="9">
        <f t="shared" si="88"/>
        <v>0</v>
      </c>
      <c r="N236" s="9">
        <f t="shared" si="88"/>
        <v>0</v>
      </c>
      <c r="O236" s="9">
        <f t="shared" si="88"/>
        <v>0</v>
      </c>
      <c r="P236" s="9">
        <f t="shared" si="88"/>
        <v>0</v>
      </c>
      <c r="Q236" s="9">
        <f t="shared" si="88"/>
        <v>0</v>
      </c>
      <c r="R236" s="9">
        <f t="shared" si="88"/>
        <v>0</v>
      </c>
      <c r="S236" s="9">
        <f t="shared" si="88"/>
        <v>0</v>
      </c>
      <c r="T236" s="9">
        <f t="shared" si="88"/>
        <v>0</v>
      </c>
      <c r="U236" s="9">
        <f t="shared" ref="U236:AJ236" si="89">IF(U234-U235&gt;0,U234-U235,0)</f>
        <v>0</v>
      </c>
      <c r="V236" s="9">
        <f t="shared" si="89"/>
        <v>0</v>
      </c>
      <c r="W236" s="9">
        <f t="shared" si="89"/>
        <v>0</v>
      </c>
      <c r="X236" s="9">
        <f t="shared" si="89"/>
        <v>0</v>
      </c>
      <c r="Y236" s="9">
        <f t="shared" si="89"/>
        <v>0</v>
      </c>
      <c r="Z236" s="9">
        <f t="shared" si="89"/>
        <v>0</v>
      </c>
      <c r="AA236" s="9">
        <f t="shared" si="89"/>
        <v>0</v>
      </c>
      <c r="AB236" s="9">
        <f t="shared" si="89"/>
        <v>0</v>
      </c>
      <c r="AC236" s="9">
        <f t="shared" si="89"/>
        <v>0</v>
      </c>
      <c r="AD236" s="9">
        <f t="shared" si="89"/>
        <v>0</v>
      </c>
      <c r="AE236" s="9">
        <f t="shared" si="89"/>
        <v>0</v>
      </c>
      <c r="AF236" s="9">
        <f t="shared" si="89"/>
        <v>0</v>
      </c>
      <c r="AG236" s="9">
        <f t="shared" si="89"/>
        <v>0</v>
      </c>
      <c r="AH236" s="9">
        <f t="shared" si="89"/>
        <v>0</v>
      </c>
      <c r="AI236" s="9">
        <f t="shared" si="89"/>
        <v>0</v>
      </c>
      <c r="AJ236" s="9">
        <f t="shared" si="89"/>
        <v>0</v>
      </c>
      <c r="AK236" s="9">
        <f t="shared" ref="AK236:AR236" si="90">IF(AK234-AK235&gt;0,AK234-AK235,0)</f>
        <v>0</v>
      </c>
      <c r="AL236" s="9">
        <f t="shared" si="90"/>
        <v>0</v>
      </c>
      <c r="AM236" s="9">
        <f t="shared" si="90"/>
        <v>0</v>
      </c>
      <c r="AN236" s="9">
        <f t="shared" si="90"/>
        <v>0</v>
      </c>
      <c r="AO236" s="9">
        <f t="shared" si="90"/>
        <v>0</v>
      </c>
      <c r="AP236" s="9">
        <f t="shared" si="90"/>
        <v>0</v>
      </c>
      <c r="AQ236" s="9">
        <f t="shared" si="90"/>
        <v>0</v>
      </c>
      <c r="AR236" s="9">
        <f t="shared" si="90"/>
        <v>0</v>
      </c>
    </row>
    <row r="237" spans="2:44" hidden="1">
      <c r="B237" s="7" t="s">
        <v>125</v>
      </c>
      <c r="C237" s="9"/>
      <c r="D237" s="9">
        <f>IF(D234&gt;D235,C232-D236,C232+D235-D234)</f>
        <v>0</v>
      </c>
      <c r="E237" s="9">
        <f t="shared" ref="E237:AR237" si="91">IF(E94&gt;E235,D237-E236+D238,D237+E235-E94+D238)</f>
        <v>0</v>
      </c>
      <c r="F237" s="9">
        <f t="shared" si="91"/>
        <v>0</v>
      </c>
      <c r="G237" s="9">
        <f t="shared" si="91"/>
        <v>0</v>
      </c>
      <c r="H237" s="9">
        <f t="shared" si="91"/>
        <v>0</v>
      </c>
      <c r="I237" s="9">
        <f t="shared" si="91"/>
        <v>0</v>
      </c>
      <c r="J237" s="9">
        <f t="shared" si="91"/>
        <v>0</v>
      </c>
      <c r="K237" s="9">
        <f t="shared" si="91"/>
        <v>0</v>
      </c>
      <c r="L237" s="9">
        <f>IF(L94&gt;L235,K237-L236+K238,K237+L235-L94+K238)</f>
        <v>0</v>
      </c>
      <c r="M237" s="9">
        <f t="shared" si="91"/>
        <v>0</v>
      </c>
      <c r="N237" s="9">
        <f t="shared" si="91"/>
        <v>0</v>
      </c>
      <c r="O237" s="9">
        <f t="shared" si="91"/>
        <v>0</v>
      </c>
      <c r="P237" s="9">
        <f t="shared" si="91"/>
        <v>0</v>
      </c>
      <c r="Q237" s="9">
        <f t="shared" si="91"/>
        <v>0</v>
      </c>
      <c r="R237" s="9">
        <f t="shared" si="91"/>
        <v>0</v>
      </c>
      <c r="S237" s="9">
        <f t="shared" si="91"/>
        <v>0</v>
      </c>
      <c r="T237" s="9">
        <f t="shared" si="91"/>
        <v>0</v>
      </c>
      <c r="U237" s="9">
        <f t="shared" si="91"/>
        <v>0</v>
      </c>
      <c r="V237" s="9">
        <f t="shared" si="91"/>
        <v>0</v>
      </c>
      <c r="W237" s="9">
        <f t="shared" si="91"/>
        <v>0</v>
      </c>
      <c r="X237" s="9">
        <f t="shared" si="91"/>
        <v>0</v>
      </c>
      <c r="Y237" s="9">
        <f t="shared" si="91"/>
        <v>0</v>
      </c>
      <c r="Z237" s="9">
        <f t="shared" si="91"/>
        <v>0</v>
      </c>
      <c r="AA237" s="9">
        <f t="shared" si="91"/>
        <v>0</v>
      </c>
      <c r="AB237" s="9">
        <f t="shared" si="91"/>
        <v>0</v>
      </c>
      <c r="AC237" s="9">
        <f t="shared" si="91"/>
        <v>0</v>
      </c>
      <c r="AD237" s="9">
        <f t="shared" si="91"/>
        <v>0</v>
      </c>
      <c r="AE237" s="9">
        <f t="shared" si="91"/>
        <v>0</v>
      </c>
      <c r="AF237" s="9">
        <f t="shared" si="91"/>
        <v>0</v>
      </c>
      <c r="AG237" s="9">
        <f t="shared" si="91"/>
        <v>0</v>
      </c>
      <c r="AH237" s="9">
        <f t="shared" si="91"/>
        <v>0</v>
      </c>
      <c r="AI237" s="9">
        <f t="shared" si="91"/>
        <v>0</v>
      </c>
      <c r="AJ237" s="9">
        <f t="shared" si="91"/>
        <v>0</v>
      </c>
      <c r="AK237" s="9">
        <f t="shared" si="91"/>
        <v>0</v>
      </c>
      <c r="AL237" s="9">
        <f t="shared" si="91"/>
        <v>0</v>
      </c>
      <c r="AM237" s="9">
        <f t="shared" si="91"/>
        <v>0</v>
      </c>
      <c r="AN237" s="9">
        <f t="shared" si="91"/>
        <v>0</v>
      </c>
      <c r="AO237" s="9">
        <f t="shared" si="91"/>
        <v>0</v>
      </c>
      <c r="AP237" s="9">
        <f t="shared" si="91"/>
        <v>0</v>
      </c>
      <c r="AQ237" s="9">
        <f t="shared" si="91"/>
        <v>0</v>
      </c>
      <c r="AR237" s="9">
        <f t="shared" si="91"/>
        <v>0</v>
      </c>
    </row>
    <row r="238" spans="2:44" hidden="1">
      <c r="B238" s="7" t="s">
        <v>143</v>
      </c>
      <c r="C238" s="9"/>
      <c r="D238" s="9">
        <f>IF(D237=0,0,+C230*C232-D235)</f>
        <v>0</v>
      </c>
      <c r="E238" s="9">
        <f t="shared" ref="E238:AR238" si="92">IF(E237=0,0,$C$230*(D237+D238)-E235)</f>
        <v>0</v>
      </c>
      <c r="F238" s="9">
        <f t="shared" si="92"/>
        <v>0</v>
      </c>
      <c r="G238" s="9">
        <f t="shared" si="92"/>
        <v>0</v>
      </c>
      <c r="H238" s="9">
        <f t="shared" si="92"/>
        <v>0</v>
      </c>
      <c r="I238" s="9">
        <f t="shared" si="92"/>
        <v>0</v>
      </c>
      <c r="J238" s="9">
        <f t="shared" si="92"/>
        <v>0</v>
      </c>
      <c r="K238" s="9">
        <f t="shared" si="92"/>
        <v>0</v>
      </c>
      <c r="L238" s="9">
        <f>IF(L237=0,0,$C$230*(K237+K238)-L235)</f>
        <v>0</v>
      </c>
      <c r="M238" s="9">
        <f t="shared" si="92"/>
        <v>0</v>
      </c>
      <c r="N238" s="9">
        <f t="shared" si="92"/>
        <v>0</v>
      </c>
      <c r="O238" s="9">
        <f t="shared" si="92"/>
        <v>0</v>
      </c>
      <c r="P238" s="9">
        <f t="shared" si="92"/>
        <v>0</v>
      </c>
      <c r="Q238" s="9">
        <f t="shared" si="92"/>
        <v>0</v>
      </c>
      <c r="R238" s="9">
        <f t="shared" si="92"/>
        <v>0</v>
      </c>
      <c r="S238" s="9">
        <f t="shared" si="92"/>
        <v>0</v>
      </c>
      <c r="T238" s="9">
        <f t="shared" si="92"/>
        <v>0</v>
      </c>
      <c r="U238" s="9">
        <f t="shared" si="92"/>
        <v>0</v>
      </c>
      <c r="V238" s="9">
        <f t="shared" si="92"/>
        <v>0</v>
      </c>
      <c r="W238" s="9">
        <f t="shared" si="92"/>
        <v>0</v>
      </c>
      <c r="X238" s="9">
        <f t="shared" si="92"/>
        <v>0</v>
      </c>
      <c r="Y238" s="9">
        <f t="shared" si="92"/>
        <v>0</v>
      </c>
      <c r="Z238" s="9">
        <f t="shared" si="92"/>
        <v>0</v>
      </c>
      <c r="AA238" s="9">
        <f t="shared" si="92"/>
        <v>0</v>
      </c>
      <c r="AB238" s="9">
        <f t="shared" si="92"/>
        <v>0</v>
      </c>
      <c r="AC238" s="9">
        <f t="shared" si="92"/>
        <v>0</v>
      </c>
      <c r="AD238" s="9">
        <f t="shared" si="92"/>
        <v>0</v>
      </c>
      <c r="AE238" s="9">
        <f t="shared" si="92"/>
        <v>0</v>
      </c>
      <c r="AF238" s="9">
        <f t="shared" si="92"/>
        <v>0</v>
      </c>
      <c r="AG238" s="9">
        <f t="shared" si="92"/>
        <v>0</v>
      </c>
      <c r="AH238" s="9">
        <f t="shared" si="92"/>
        <v>0</v>
      </c>
      <c r="AI238" s="9">
        <f t="shared" si="92"/>
        <v>0</v>
      </c>
      <c r="AJ238" s="9">
        <f t="shared" si="92"/>
        <v>0</v>
      </c>
      <c r="AK238" s="9">
        <f t="shared" si="92"/>
        <v>0</v>
      </c>
      <c r="AL238" s="9">
        <f t="shared" si="92"/>
        <v>0</v>
      </c>
      <c r="AM238" s="9">
        <f t="shared" si="92"/>
        <v>0</v>
      </c>
      <c r="AN238" s="9">
        <f t="shared" si="92"/>
        <v>0</v>
      </c>
      <c r="AO238" s="9">
        <f t="shared" si="92"/>
        <v>0</v>
      </c>
      <c r="AP238" s="9">
        <f t="shared" si="92"/>
        <v>0</v>
      </c>
      <c r="AQ238" s="9">
        <f t="shared" si="92"/>
        <v>0</v>
      </c>
      <c r="AR238" s="9">
        <f t="shared" si="92"/>
        <v>0</v>
      </c>
    </row>
    <row r="239" spans="2:44" hidden="1">
      <c r="B239" s="7"/>
      <c r="C239" s="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</row>
    <row r="240" spans="2:44" hidden="1">
      <c r="B240" s="7"/>
      <c r="C240" s="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</row>
    <row r="241" spans="2:46" hidden="1">
      <c r="B241" s="7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2:46" hidden="1">
      <c r="B242" s="4" t="s">
        <v>133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2:46" hidden="1">
      <c r="B243" s="4" t="s">
        <v>134</v>
      </c>
      <c r="C243" s="4"/>
      <c r="D243" s="16">
        <f>D87/'Sources of Funds'!$E$6</f>
        <v>0</v>
      </c>
      <c r="E243" s="16">
        <f>E87/'Sources of Funds'!$E$6</f>
        <v>0</v>
      </c>
      <c r="F243" s="16">
        <f>F87/'Sources of Funds'!$E$6</f>
        <v>0</v>
      </c>
      <c r="G243" s="16">
        <f>G87/'Sources of Funds'!$E$6</f>
        <v>0</v>
      </c>
      <c r="H243" s="16">
        <f>H87/'Sources of Funds'!$E$6</f>
        <v>0</v>
      </c>
      <c r="I243" s="16">
        <f>I87/'Sources of Funds'!$E$6</f>
        <v>0</v>
      </c>
      <c r="J243" s="16">
        <f>J87/'Sources of Funds'!$E$6</f>
        <v>0</v>
      </c>
      <c r="K243" s="16">
        <f>K87/'Sources of Funds'!$E$6</f>
        <v>0</v>
      </c>
      <c r="L243" s="16">
        <f>L87/'Sources of Funds'!$E$6</f>
        <v>0</v>
      </c>
      <c r="M243" s="16">
        <f>M87/'Sources of Funds'!$E$6</f>
        <v>0</v>
      </c>
      <c r="N243" s="16">
        <f>N87/'Sources of Funds'!$E$6</f>
        <v>0</v>
      </c>
      <c r="O243" s="16">
        <f>O87/'Sources of Funds'!$E$6</f>
        <v>0</v>
      </c>
      <c r="P243" s="16">
        <f>P87/'Sources of Funds'!$E$6</f>
        <v>0</v>
      </c>
      <c r="Q243" s="16">
        <f>Q87/'Sources of Funds'!$E$6</f>
        <v>0</v>
      </c>
      <c r="R243" s="16">
        <f>R87/'Sources of Funds'!$E$6</f>
        <v>0</v>
      </c>
      <c r="S243" s="16">
        <f>S87/'Sources of Funds'!$E$6</f>
        <v>0</v>
      </c>
      <c r="T243" s="16">
        <f>T87/'Sources of Funds'!$E$6</f>
        <v>0</v>
      </c>
      <c r="U243" s="16">
        <f>U87/'Sources of Funds'!$E$6</f>
        <v>0</v>
      </c>
      <c r="V243" s="16">
        <f>V87/'Sources of Funds'!$E$6</f>
        <v>0</v>
      </c>
      <c r="W243" s="16">
        <f>W87/'Sources of Funds'!$E$6</f>
        <v>0</v>
      </c>
      <c r="X243" s="16">
        <f>X87/'Sources of Funds'!$E$6</f>
        <v>0</v>
      </c>
      <c r="Y243" s="16">
        <f>Y87/'Sources of Funds'!$E$6</f>
        <v>0</v>
      </c>
      <c r="Z243" s="16">
        <f>Z87/'Sources of Funds'!$E$6</f>
        <v>0</v>
      </c>
      <c r="AA243" s="16">
        <f>AA87/'Sources of Funds'!$E$6</f>
        <v>0</v>
      </c>
      <c r="AB243" s="16">
        <f>AB87/'Sources of Funds'!$E$6</f>
        <v>0</v>
      </c>
      <c r="AC243" s="16">
        <f>AC87/'Sources of Funds'!$E$6</f>
        <v>0</v>
      </c>
      <c r="AD243" s="16">
        <f>AD87/'Sources of Funds'!$E$6</f>
        <v>0</v>
      </c>
      <c r="AE243" s="16">
        <f>AE87/'Sources of Funds'!$E$6</f>
        <v>0</v>
      </c>
      <c r="AF243" s="16">
        <f>AF87/'Sources of Funds'!$E$6</f>
        <v>0</v>
      </c>
      <c r="AG243" s="16">
        <f>AG87/'Sources of Funds'!$E$6</f>
        <v>0</v>
      </c>
      <c r="AH243" s="16">
        <f>AH87/'Sources of Funds'!$E$6</f>
        <v>0</v>
      </c>
      <c r="AI243" s="16">
        <f>AI87/'Sources of Funds'!$E$6</f>
        <v>0</v>
      </c>
      <c r="AJ243" s="16">
        <f>AJ87/'Sources of Funds'!$E$6</f>
        <v>0</v>
      </c>
      <c r="AK243" s="16">
        <f>AK87/'Sources of Funds'!$E$6</f>
        <v>0</v>
      </c>
      <c r="AL243" s="16">
        <f>AL87/'Sources of Funds'!$E$6</f>
        <v>0</v>
      </c>
      <c r="AM243" s="16">
        <f>AM87/'Sources of Funds'!$E$6</f>
        <v>0</v>
      </c>
      <c r="AN243" s="16">
        <f>AN87/'Sources of Funds'!$E$6</f>
        <v>0</v>
      </c>
      <c r="AO243" s="16">
        <f>AO87/'Sources of Funds'!$E$6</f>
        <v>0</v>
      </c>
      <c r="AP243" s="16">
        <f>AP87/'Sources of Funds'!$E$6</f>
        <v>0</v>
      </c>
      <c r="AQ243" s="16">
        <f>AQ87/'Sources of Funds'!$E$6</f>
        <v>0</v>
      </c>
      <c r="AR243" s="16">
        <f>AR87/'Sources of Funds'!$E$6</f>
        <v>0</v>
      </c>
    </row>
    <row r="244" spans="2:46" hidden="1">
      <c r="B244" s="4"/>
      <c r="C244" s="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</row>
    <row r="245" spans="2:46" hidden="1">
      <c r="B245" s="4" t="s">
        <v>135</v>
      </c>
      <c r="C245" s="4"/>
      <c r="D245" s="16">
        <f>D111</f>
        <v>0</v>
      </c>
      <c r="E245" s="16">
        <f t="shared" ref="E245:AR245" si="93">D245+E111</f>
        <v>0</v>
      </c>
      <c r="F245" s="16">
        <f t="shared" si="93"/>
        <v>0</v>
      </c>
      <c r="G245" s="16">
        <f t="shared" si="93"/>
        <v>0</v>
      </c>
      <c r="H245" s="16">
        <f t="shared" si="93"/>
        <v>0</v>
      </c>
      <c r="I245" s="16">
        <f t="shared" si="93"/>
        <v>0</v>
      </c>
      <c r="J245" s="16">
        <f t="shared" si="93"/>
        <v>0</v>
      </c>
      <c r="K245" s="16">
        <f t="shared" si="93"/>
        <v>0</v>
      </c>
      <c r="L245" s="16">
        <f>K245+L111</f>
        <v>0</v>
      </c>
      <c r="M245" s="16">
        <f t="shared" si="93"/>
        <v>0</v>
      </c>
      <c r="N245" s="16">
        <f t="shared" si="93"/>
        <v>0</v>
      </c>
      <c r="O245" s="16">
        <f t="shared" si="93"/>
        <v>0</v>
      </c>
      <c r="P245" s="16">
        <f t="shared" si="93"/>
        <v>0</v>
      </c>
      <c r="Q245" s="16">
        <f t="shared" si="93"/>
        <v>0</v>
      </c>
      <c r="R245" s="16">
        <f t="shared" si="93"/>
        <v>0</v>
      </c>
      <c r="S245" s="16">
        <f t="shared" si="93"/>
        <v>0</v>
      </c>
      <c r="T245" s="16">
        <f t="shared" si="93"/>
        <v>0</v>
      </c>
      <c r="U245" s="16">
        <f t="shared" si="93"/>
        <v>0</v>
      </c>
      <c r="V245" s="16">
        <f t="shared" si="93"/>
        <v>0</v>
      </c>
      <c r="W245" s="16">
        <f t="shared" si="93"/>
        <v>0</v>
      </c>
      <c r="X245" s="16">
        <f t="shared" si="93"/>
        <v>0</v>
      </c>
      <c r="Y245" s="16">
        <f t="shared" si="93"/>
        <v>0</v>
      </c>
      <c r="Z245" s="16">
        <f t="shared" si="93"/>
        <v>0</v>
      </c>
      <c r="AA245" s="16">
        <f t="shared" si="93"/>
        <v>0</v>
      </c>
      <c r="AB245" s="16">
        <f t="shared" si="93"/>
        <v>0</v>
      </c>
      <c r="AC245" s="16">
        <f t="shared" si="93"/>
        <v>0</v>
      </c>
      <c r="AD245" s="16">
        <f t="shared" si="93"/>
        <v>0</v>
      </c>
      <c r="AE245" s="16">
        <f t="shared" si="93"/>
        <v>0</v>
      </c>
      <c r="AF245" s="16">
        <f t="shared" si="93"/>
        <v>0</v>
      </c>
      <c r="AG245" s="16">
        <f t="shared" si="93"/>
        <v>0</v>
      </c>
      <c r="AH245" s="16">
        <f t="shared" si="93"/>
        <v>0</v>
      </c>
      <c r="AI245" s="16">
        <f t="shared" si="93"/>
        <v>0</v>
      </c>
      <c r="AJ245" s="16">
        <f t="shared" si="93"/>
        <v>0</v>
      </c>
      <c r="AK245" s="16">
        <f t="shared" si="93"/>
        <v>0</v>
      </c>
      <c r="AL245" s="16">
        <f t="shared" si="93"/>
        <v>0</v>
      </c>
      <c r="AM245" s="16">
        <f t="shared" si="93"/>
        <v>0</v>
      </c>
      <c r="AN245" s="16">
        <f t="shared" si="93"/>
        <v>0</v>
      </c>
      <c r="AO245" s="16">
        <f t="shared" si="93"/>
        <v>0</v>
      </c>
      <c r="AP245" s="16">
        <f t="shared" si="93"/>
        <v>0</v>
      </c>
      <c r="AQ245" s="16">
        <f t="shared" si="93"/>
        <v>0</v>
      </c>
      <c r="AR245" s="16">
        <f t="shared" si="93"/>
        <v>0</v>
      </c>
    </row>
    <row r="246" spans="2:46" hidden="1">
      <c r="B246" s="4"/>
      <c r="C246" s="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</row>
    <row r="247" spans="2:46" hidden="1">
      <c r="B247" s="4" t="s">
        <v>136</v>
      </c>
      <c r="C247" s="4"/>
      <c r="D247" s="16" t="e">
        <f>D112</f>
        <v>#REF!</v>
      </c>
      <c r="E247" s="16" t="e">
        <f t="shared" ref="E247:AR247" si="94">D247+E112</f>
        <v>#REF!</v>
      </c>
      <c r="F247" s="16" t="e">
        <f t="shared" si="94"/>
        <v>#REF!</v>
      </c>
      <c r="G247" s="16" t="e">
        <f t="shared" si="94"/>
        <v>#REF!</v>
      </c>
      <c r="H247" s="16" t="e">
        <f t="shared" si="94"/>
        <v>#REF!</v>
      </c>
      <c r="I247" s="16" t="e">
        <f t="shared" si="94"/>
        <v>#REF!</v>
      </c>
      <c r="J247" s="16" t="e">
        <f t="shared" si="94"/>
        <v>#REF!</v>
      </c>
      <c r="K247" s="16" t="e">
        <f t="shared" si="94"/>
        <v>#REF!</v>
      </c>
      <c r="L247" s="16" t="e">
        <f>K247+L112</f>
        <v>#REF!</v>
      </c>
      <c r="M247" s="16" t="e">
        <f t="shared" si="94"/>
        <v>#REF!</v>
      </c>
      <c r="N247" s="16" t="e">
        <f t="shared" si="94"/>
        <v>#REF!</v>
      </c>
      <c r="O247" s="16" t="e">
        <f t="shared" si="94"/>
        <v>#REF!</v>
      </c>
      <c r="P247" s="16" t="e">
        <f t="shared" si="94"/>
        <v>#REF!</v>
      </c>
      <c r="Q247" s="16" t="e">
        <f t="shared" si="94"/>
        <v>#REF!</v>
      </c>
      <c r="R247" s="16" t="e">
        <f t="shared" si="94"/>
        <v>#REF!</v>
      </c>
      <c r="S247" s="16" t="e">
        <f t="shared" si="94"/>
        <v>#REF!</v>
      </c>
      <c r="T247" s="16" t="e">
        <f t="shared" si="94"/>
        <v>#REF!</v>
      </c>
      <c r="U247" s="16" t="e">
        <f t="shared" si="94"/>
        <v>#REF!</v>
      </c>
      <c r="V247" s="16" t="e">
        <f t="shared" si="94"/>
        <v>#REF!</v>
      </c>
      <c r="W247" s="16" t="e">
        <f t="shared" si="94"/>
        <v>#REF!</v>
      </c>
      <c r="X247" s="16" t="e">
        <f t="shared" si="94"/>
        <v>#REF!</v>
      </c>
      <c r="Y247" s="16" t="e">
        <f t="shared" si="94"/>
        <v>#REF!</v>
      </c>
      <c r="Z247" s="16" t="e">
        <f t="shared" si="94"/>
        <v>#REF!</v>
      </c>
      <c r="AA247" s="16" t="e">
        <f t="shared" si="94"/>
        <v>#REF!</v>
      </c>
      <c r="AB247" s="16" t="e">
        <f t="shared" si="94"/>
        <v>#REF!</v>
      </c>
      <c r="AC247" s="16" t="e">
        <f t="shared" si="94"/>
        <v>#REF!</v>
      </c>
      <c r="AD247" s="16" t="e">
        <f t="shared" si="94"/>
        <v>#REF!</v>
      </c>
      <c r="AE247" s="16" t="e">
        <f t="shared" si="94"/>
        <v>#REF!</v>
      </c>
      <c r="AF247" s="16" t="e">
        <f t="shared" si="94"/>
        <v>#REF!</v>
      </c>
      <c r="AG247" s="16" t="e">
        <f t="shared" si="94"/>
        <v>#REF!</v>
      </c>
      <c r="AH247" s="16" t="e">
        <f t="shared" si="94"/>
        <v>#REF!</v>
      </c>
      <c r="AI247" s="16" t="e">
        <f t="shared" si="94"/>
        <v>#REF!</v>
      </c>
      <c r="AJ247" s="16" t="e">
        <f t="shared" si="94"/>
        <v>#REF!</v>
      </c>
      <c r="AK247" s="16" t="e">
        <f t="shared" si="94"/>
        <v>#REF!</v>
      </c>
      <c r="AL247" s="16" t="e">
        <f t="shared" si="94"/>
        <v>#REF!</v>
      </c>
      <c r="AM247" s="16" t="e">
        <f t="shared" si="94"/>
        <v>#REF!</v>
      </c>
      <c r="AN247" s="16" t="e">
        <f t="shared" si="94"/>
        <v>#REF!</v>
      </c>
      <c r="AO247" s="16" t="e">
        <f t="shared" si="94"/>
        <v>#REF!</v>
      </c>
      <c r="AP247" s="16" t="e">
        <f t="shared" si="94"/>
        <v>#REF!</v>
      </c>
      <c r="AQ247" s="16" t="e">
        <f t="shared" si="94"/>
        <v>#REF!</v>
      </c>
      <c r="AR247" s="16" t="e">
        <f t="shared" si="94"/>
        <v>#REF!</v>
      </c>
    </row>
    <row r="248" spans="2:46" hidden="1">
      <c r="B248" s="4"/>
      <c r="C248" s="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</row>
    <row r="249" spans="2:46" hidden="1">
      <c r="B249" s="4" t="s">
        <v>137</v>
      </c>
      <c r="C249" s="4"/>
      <c r="D249" s="16">
        <f>D150+D161+D182+D177+D198+D237+D172+D212+D226</f>
        <v>0</v>
      </c>
      <c r="E249" s="16">
        <f t="shared" ref="E249:AR249" si="95">E150+E161+E182+E177+E198+E237+E172+E212+E226</f>
        <v>0</v>
      </c>
      <c r="F249" s="16">
        <f t="shared" si="95"/>
        <v>0</v>
      </c>
      <c r="G249" s="16">
        <f t="shared" si="95"/>
        <v>0</v>
      </c>
      <c r="H249" s="16">
        <f t="shared" si="95"/>
        <v>0</v>
      </c>
      <c r="I249" s="16">
        <f t="shared" si="95"/>
        <v>0</v>
      </c>
      <c r="J249" s="16">
        <f t="shared" si="95"/>
        <v>0</v>
      </c>
      <c r="K249" s="16">
        <f t="shared" si="95"/>
        <v>0</v>
      </c>
      <c r="L249" s="16">
        <f t="shared" si="95"/>
        <v>0</v>
      </c>
      <c r="M249" s="16">
        <f t="shared" si="95"/>
        <v>0</v>
      </c>
      <c r="N249" s="16">
        <f t="shared" si="95"/>
        <v>0</v>
      </c>
      <c r="O249" s="16">
        <f t="shared" si="95"/>
        <v>0</v>
      </c>
      <c r="P249" s="16">
        <f t="shared" si="95"/>
        <v>0</v>
      </c>
      <c r="Q249" s="16">
        <f t="shared" si="95"/>
        <v>0</v>
      </c>
      <c r="R249" s="16">
        <f t="shared" si="95"/>
        <v>0</v>
      </c>
      <c r="S249" s="16">
        <f t="shared" si="95"/>
        <v>0</v>
      </c>
      <c r="T249" s="16">
        <f t="shared" si="95"/>
        <v>0</v>
      </c>
      <c r="U249" s="16">
        <f t="shared" si="95"/>
        <v>0</v>
      </c>
      <c r="V249" s="16">
        <f t="shared" si="95"/>
        <v>0</v>
      </c>
      <c r="W249" s="16">
        <f t="shared" si="95"/>
        <v>0</v>
      </c>
      <c r="X249" s="16">
        <f t="shared" si="95"/>
        <v>0</v>
      </c>
      <c r="Y249" s="16">
        <f t="shared" si="95"/>
        <v>0</v>
      </c>
      <c r="Z249" s="16">
        <f t="shared" si="95"/>
        <v>0</v>
      </c>
      <c r="AA249" s="16">
        <f t="shared" si="95"/>
        <v>0</v>
      </c>
      <c r="AB249" s="16">
        <f t="shared" si="95"/>
        <v>0</v>
      </c>
      <c r="AC249" s="16">
        <f t="shared" si="95"/>
        <v>0</v>
      </c>
      <c r="AD249" s="16">
        <f t="shared" si="95"/>
        <v>0</v>
      </c>
      <c r="AE249" s="16">
        <f t="shared" si="95"/>
        <v>0</v>
      </c>
      <c r="AF249" s="16">
        <f t="shared" si="95"/>
        <v>0</v>
      </c>
      <c r="AG249" s="16">
        <f t="shared" si="95"/>
        <v>0</v>
      </c>
      <c r="AH249" s="16">
        <f t="shared" si="95"/>
        <v>0</v>
      </c>
      <c r="AI249" s="16">
        <f t="shared" si="95"/>
        <v>0</v>
      </c>
      <c r="AJ249" s="16">
        <f t="shared" si="95"/>
        <v>0</v>
      </c>
      <c r="AK249" s="16">
        <f t="shared" si="95"/>
        <v>0</v>
      </c>
      <c r="AL249" s="16">
        <f t="shared" si="95"/>
        <v>0</v>
      </c>
      <c r="AM249" s="16">
        <f t="shared" si="95"/>
        <v>0</v>
      </c>
      <c r="AN249" s="16">
        <f t="shared" si="95"/>
        <v>0</v>
      </c>
      <c r="AO249" s="16">
        <f t="shared" si="95"/>
        <v>0</v>
      </c>
      <c r="AP249" s="16">
        <f t="shared" si="95"/>
        <v>0</v>
      </c>
      <c r="AQ249" s="16">
        <f t="shared" si="95"/>
        <v>0</v>
      </c>
      <c r="AR249" s="16">
        <f t="shared" si="95"/>
        <v>0</v>
      </c>
    </row>
    <row r="250" spans="2:46" hidden="1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</row>
    <row r="251" spans="2:46" hidden="1">
      <c r="B251" s="14" t="s">
        <v>138</v>
      </c>
      <c r="C251" s="14"/>
      <c r="D251" s="15" t="str">
        <f>IF('Sources of Funds'!$E$5=D59,IRR($C$136:D136),"NA")</f>
        <v>NA</v>
      </c>
      <c r="E251" s="15" t="str">
        <f>IF('Sources of Funds'!$E$5=E59,IRR($C$136:E136),"NA")</f>
        <v>NA</v>
      </c>
      <c r="F251" s="15" t="str">
        <f>IF('Sources of Funds'!$E$5=F59,IRR($C$136:F136),"NA")</f>
        <v>NA</v>
      </c>
      <c r="G251" s="15" t="str">
        <f>IF('Sources of Funds'!$E$5=G59,IRR($C$136:G136),"NA")</f>
        <v>NA</v>
      </c>
      <c r="H251" s="15" t="str">
        <f>IF('Sources of Funds'!$E$5=H59,IRR($C$136:H136),"NA")</f>
        <v>NA</v>
      </c>
      <c r="I251" s="15" t="str">
        <f>IF('Sources of Funds'!$E$5=I59,IRR($C$136:I136),"NA")</f>
        <v>NA</v>
      </c>
      <c r="J251" s="15" t="str">
        <f>IF('Sources of Funds'!$E$5=J59,IRR($C$136:J136),"NA")</f>
        <v>NA</v>
      </c>
      <c r="K251" s="15" t="str">
        <f>IF('Sources of Funds'!$E$5=K59,IRR($C$136:K136),"NA")</f>
        <v>NA</v>
      </c>
      <c r="L251" s="15" t="str">
        <f>IF('Sources of Funds'!$E$5=L59,IRR($C$136:L136),"NA")</f>
        <v>NA</v>
      </c>
      <c r="M251" s="15" t="str">
        <f>IF('Sources of Funds'!$E$5=M59,IRR($C$136:M136),"NA")</f>
        <v>NA</v>
      </c>
      <c r="N251" s="15" t="str">
        <f>IF('Sources of Funds'!$E$5=N59,IRR($C$136:N136),"NA")</f>
        <v>NA</v>
      </c>
      <c r="O251" s="15" t="str">
        <f>IF('Sources of Funds'!$E$5=O59,IRR($C$136:O136),"NA")</f>
        <v>NA</v>
      </c>
      <c r="P251" s="15" t="str">
        <f>IF('Sources of Funds'!$E$5=P59,IRR($C$136:P136),"NA")</f>
        <v>NA</v>
      </c>
      <c r="Q251" s="15" t="str">
        <f>IF('Sources of Funds'!$E$5=Q59,IRR($C$136:Q136),"NA")</f>
        <v>NA</v>
      </c>
      <c r="R251" s="15" t="str">
        <f>IF('Sources of Funds'!$E$5=R59,IRR($C$136:R136),"NA")</f>
        <v>NA</v>
      </c>
      <c r="S251" s="15" t="str">
        <f>IF('Sources of Funds'!$E$5=S59,IRR($C$136:S136),"NA")</f>
        <v>NA</v>
      </c>
      <c r="T251" s="15" t="str">
        <f>IF('Sources of Funds'!$E$5=T59,IRR($C$136:T136),"NA")</f>
        <v>NA</v>
      </c>
      <c r="U251" s="15" t="str">
        <f>IF('Sources of Funds'!$E$5=U59,IRR($C$136:U136),"NA")</f>
        <v>NA</v>
      </c>
      <c r="V251" s="15" t="str">
        <f>IF('Sources of Funds'!$E$5=V59,IRR($C$136:V136),"NA")</f>
        <v>NA</v>
      </c>
      <c r="W251" s="15" t="str">
        <f>IF('Sources of Funds'!$E$5=W59,IRR($C$136:W136),"NA")</f>
        <v>NA</v>
      </c>
      <c r="X251" s="15" t="str">
        <f>IF('Sources of Funds'!$E$5=X59,IRR($C$136:X136),"NA")</f>
        <v>NA</v>
      </c>
      <c r="Y251" s="15" t="str">
        <f>IF('Sources of Funds'!$E$5=Y59,IRR($C$136:Y136),"NA")</f>
        <v>NA</v>
      </c>
      <c r="Z251" s="15" t="str">
        <f>IF('Sources of Funds'!$E$5=Z59,IRR($C$136:Z136),"NA")</f>
        <v>NA</v>
      </c>
      <c r="AA251" s="15" t="str">
        <f>IF('Sources of Funds'!$E$5=AA59,IRR($C$136:AA136),"NA")</f>
        <v>NA</v>
      </c>
      <c r="AB251" s="15" t="str">
        <f>IF('Sources of Funds'!$E$5=AB59,IRR($C$136:AB136),"NA")</f>
        <v>NA</v>
      </c>
      <c r="AC251" s="15" t="str">
        <f>IF('Sources of Funds'!$E$5=AC59,IRR($C$136:AC136),"NA")</f>
        <v>NA</v>
      </c>
      <c r="AD251" s="15" t="str">
        <f>IF('Sources of Funds'!$E$5=AD59,IRR($C$136:AD136),"NA")</f>
        <v>NA</v>
      </c>
      <c r="AE251" s="15" t="str">
        <f>IF('Sources of Funds'!$E$5=AE59,IRR($C$136:AE136),"NA")</f>
        <v>NA</v>
      </c>
      <c r="AF251" s="15" t="str">
        <f>IF('Sources of Funds'!$E$5=AF59,IRR($C$136:AF136),"NA")</f>
        <v>NA</v>
      </c>
      <c r="AG251" s="15" t="str">
        <f>IF('Sources of Funds'!$E$5=AG59,IRR($C$136:AG136),"NA")</f>
        <v>NA</v>
      </c>
      <c r="AH251" s="15" t="str">
        <f>IF('Sources of Funds'!$E$5=AH59,IRR($C$136:AH136),"NA")</f>
        <v>NA</v>
      </c>
      <c r="AI251" s="15" t="str">
        <f>IF('Sources of Funds'!$E$5=AI59,IRR($C$136:AI136),"NA")</f>
        <v>NA</v>
      </c>
      <c r="AJ251" s="15" t="str">
        <f>IF('Sources of Funds'!$E$5=AJ59,IRR($C$136:AJ136),"NA")</f>
        <v>NA</v>
      </c>
      <c r="AK251" s="15" t="str">
        <f>IF('Sources of Funds'!$E$5=AK59,IRR($C$136:AK136),"NA")</f>
        <v>NA</v>
      </c>
      <c r="AL251" s="15" t="str">
        <f>IF('Sources of Funds'!$E$5=AL59,IRR($C$136:AL136),"NA")</f>
        <v>NA</v>
      </c>
      <c r="AM251" s="15" t="str">
        <f>IF('Sources of Funds'!$E$5=AM59,IRR($C$136:AM136),"NA")</f>
        <v>NA</v>
      </c>
      <c r="AN251" s="15" t="str">
        <f>IF('Sources of Funds'!$E$5=AN59,IRR($C$136:AN136),"NA")</f>
        <v>NA</v>
      </c>
      <c r="AO251" s="15" t="str">
        <f>IF('Sources of Funds'!$E$5=AO59,IRR($C$136:AO136),"NA")</f>
        <v>NA</v>
      </c>
      <c r="AP251" s="15" t="str">
        <f>IF('Sources of Funds'!$E$5=AP59,IRR($C$136:AP136),"NA")</f>
        <v>NA</v>
      </c>
      <c r="AQ251" s="15" t="str">
        <f>IF('Sources of Funds'!$E$5=AQ59,IRR($C$136:AQ136),"NA")</f>
        <v>NA</v>
      </c>
      <c r="AR251" s="15" t="str">
        <f>IF('Sources of Funds'!$E$5=AR59,IRR($C$136:AR136),"NA")</f>
        <v>NA</v>
      </c>
      <c r="AS251" s="14"/>
      <c r="AT251" s="14"/>
    </row>
    <row r="252" spans="2:46" hidden="1">
      <c r="B252" s="14"/>
      <c r="C252" s="14"/>
      <c r="D252" s="15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</row>
    <row r="253" spans="2:46" hidden="1">
      <c r="B253" s="14" t="s">
        <v>139</v>
      </c>
      <c r="C253" s="14"/>
      <c r="D253" s="18" t="str">
        <f>IF('Sources of Funds'!$E$5=D59,NPV($D$138,$D$136:D136),"NA")</f>
        <v>NA</v>
      </c>
      <c r="E253" s="18" t="str">
        <f>IF('Sources of Funds'!$E$5=E59,NPV($D$138,$D$136:E136),"NA")</f>
        <v>NA</v>
      </c>
      <c r="F253" s="18" t="str">
        <f>IF('Sources of Funds'!$E$5=F59,NPV($D$138,$D$136:F136),"NA")</f>
        <v>NA</v>
      </c>
      <c r="G253" s="18" t="str">
        <f>IF('Sources of Funds'!$E$5=G59,NPV($D$138,$D$136:G136),"NA")</f>
        <v>NA</v>
      </c>
      <c r="H253" s="18" t="str">
        <f>IF('Sources of Funds'!$E$5=H59,NPV($D$138,$D$136:H136),"NA")</f>
        <v>NA</v>
      </c>
      <c r="I253" s="18" t="str">
        <f>IF('Sources of Funds'!$E$5=I59,NPV($D$138,$D$136:I136),"NA")</f>
        <v>NA</v>
      </c>
      <c r="J253" s="18" t="str">
        <f>IF('Sources of Funds'!$E$5=J59,NPV($D$138,$D$136:J136),"NA")</f>
        <v>NA</v>
      </c>
      <c r="K253" s="18" t="str">
        <f>IF('Sources of Funds'!$E$5=K59,NPV($D$138,$D$136:K136),"NA")</f>
        <v>NA</v>
      </c>
      <c r="L253" s="18" t="str">
        <f>IF('Sources of Funds'!$E$5=L59,NPV($D$138,$D$136:L136),"NA")</f>
        <v>NA</v>
      </c>
      <c r="M253" s="18" t="str">
        <f>IF('Sources of Funds'!$E$5=M59,NPV($D$138,$D$136:M136),"NA")</f>
        <v>NA</v>
      </c>
      <c r="N253" s="18" t="str">
        <f>IF('Sources of Funds'!$E$5=N59,NPV($D$138,$D$136:N136),"NA")</f>
        <v>NA</v>
      </c>
      <c r="O253" s="18" t="str">
        <f>IF('Sources of Funds'!$E$5=O59,NPV($D$138,$D$136:O136),"NA")</f>
        <v>NA</v>
      </c>
      <c r="P253" s="18" t="str">
        <f>IF('Sources of Funds'!$E$5=P59,NPV($D$138,$D$136:P136),"NA")</f>
        <v>NA</v>
      </c>
      <c r="Q253" s="18" t="str">
        <f>IF('Sources of Funds'!$E$5=Q59,NPV($D$138,$D$136:Q136),"NA")</f>
        <v>NA</v>
      </c>
      <c r="R253" s="18" t="str">
        <f>IF('Sources of Funds'!$E$5=R59,NPV($D$138,$D$136:R136),"NA")</f>
        <v>NA</v>
      </c>
      <c r="S253" s="18" t="str">
        <f>IF('Sources of Funds'!$E$5=S59,NPV($D$138,$D$136:S136),"NA")</f>
        <v>NA</v>
      </c>
      <c r="T253" s="18" t="str">
        <f>IF('Sources of Funds'!$E$5=T59,NPV($D$138,$D$136:T136),"NA")</f>
        <v>NA</v>
      </c>
      <c r="U253" s="18" t="str">
        <f>IF('Sources of Funds'!$E$5=U59,NPV($D$138,$D$136:U136),"NA")</f>
        <v>NA</v>
      </c>
      <c r="V253" s="18" t="str">
        <f>IF('Sources of Funds'!$E$5=V59,NPV($D$138,$D$136:V136),"NA")</f>
        <v>NA</v>
      </c>
      <c r="W253" s="18" t="str">
        <f>IF('Sources of Funds'!$E$5=W59,NPV($D$138,$D$136:W136),"NA")</f>
        <v>NA</v>
      </c>
      <c r="X253" s="18" t="str">
        <f>IF('Sources of Funds'!$E$5=X59,NPV($D$138,$D$136:X136),"NA")</f>
        <v>NA</v>
      </c>
      <c r="Y253" s="18" t="str">
        <f>IF('Sources of Funds'!$E$5=Y59,NPV($D$138,$D$136:Y136),"NA")</f>
        <v>NA</v>
      </c>
      <c r="Z253" s="18" t="str">
        <f>IF('Sources of Funds'!$E$5=Z59,NPV($D$138,$D$136:Z136),"NA")</f>
        <v>NA</v>
      </c>
      <c r="AA253" s="18" t="str">
        <f>IF('Sources of Funds'!$E$5=AA59,NPV($D$138,$D$136:AA136),"NA")</f>
        <v>NA</v>
      </c>
      <c r="AB253" s="18" t="str">
        <f>IF('Sources of Funds'!$E$5=AB59,NPV($D$138,$D$136:AB136),"NA")</f>
        <v>NA</v>
      </c>
      <c r="AC253" s="18" t="str">
        <f>IF('Sources of Funds'!$E$5=AC59,NPV($D$138,$D$136:AC136),"NA")</f>
        <v>NA</v>
      </c>
      <c r="AD253" s="18" t="str">
        <f>IF('Sources of Funds'!$E$5=AD59,NPV($D$138,$D$136:AD136),"NA")</f>
        <v>NA</v>
      </c>
      <c r="AE253" s="18" t="str">
        <f>IF('Sources of Funds'!$E$5=AE59,NPV($D$138,$D$136:AE136),"NA")</f>
        <v>NA</v>
      </c>
      <c r="AF253" s="18" t="str">
        <f>IF('Sources of Funds'!$E$5=AF59,NPV($D$138,$D$136:AF136),"NA")</f>
        <v>NA</v>
      </c>
      <c r="AG253" s="18" t="str">
        <f>IF('Sources of Funds'!$E$5=AG59,NPV($D$138,$D$136:AG136),"NA")</f>
        <v>NA</v>
      </c>
      <c r="AH253" s="18" t="str">
        <f>IF('Sources of Funds'!$E$5=AH59,NPV($D$138,$D$136:AH136),"NA")</f>
        <v>NA</v>
      </c>
      <c r="AI253" s="18" t="str">
        <f>IF('Sources of Funds'!$E$5=AI59,NPV($D$138,$D$136:AI136),"NA")</f>
        <v>NA</v>
      </c>
      <c r="AJ253" s="18" t="str">
        <f>IF('Sources of Funds'!$E$5=AJ59,NPV($D$138,$D$136:AJ136),"NA")</f>
        <v>NA</v>
      </c>
      <c r="AK253" s="18" t="str">
        <f>IF('Sources of Funds'!$E$5=AK59,NPV($D$138,$D$136:AK136),"NA")</f>
        <v>NA</v>
      </c>
      <c r="AL253" s="18" t="str">
        <f>IF('Sources of Funds'!$E$5=AL59,NPV($D$138,$D$136:AL136),"NA")</f>
        <v>NA</v>
      </c>
      <c r="AM253" s="18" t="str">
        <f>IF('Sources of Funds'!$E$5=AM59,NPV($D$138,$D$136:AM136),"NA")</f>
        <v>NA</v>
      </c>
      <c r="AN253" s="18" t="str">
        <f>IF('Sources of Funds'!$E$5=AN59,NPV($D$138,$D$136:AN136),"NA")</f>
        <v>NA</v>
      </c>
      <c r="AO253" s="18" t="str">
        <f>IF('Sources of Funds'!$E$5=AO59,NPV($D$138,$D$136:AO136),"NA")</f>
        <v>NA</v>
      </c>
      <c r="AP253" s="18" t="str">
        <f>IF('Sources of Funds'!$E$5=AP59,NPV($D$138,$D$136:AP136),"NA")</f>
        <v>NA</v>
      </c>
      <c r="AQ253" s="18" t="str">
        <f>IF('Sources of Funds'!$E$5=AQ59,NPV($D$138,$D$136:AQ136),"NA")</f>
        <v>NA</v>
      </c>
      <c r="AR253" s="18" t="str">
        <f>IF('Sources of Funds'!$E$5=AR59,NPV($D$138,$D$136:AR136),"NA")</f>
        <v>NA</v>
      </c>
      <c r="AS253" s="14"/>
      <c r="AT253" s="14"/>
    </row>
    <row r="254" spans="2:46" hidden="1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</row>
    <row r="255" spans="2:46" hidden="1">
      <c r="B255" s="22" t="s">
        <v>140</v>
      </c>
      <c r="C255" s="24" t="e">
        <f>-'Sources of Funds'!C51</f>
        <v>#REF!</v>
      </c>
      <c r="D255" s="9">
        <f>IF('Sources of Funds'!$E$5&gt;='Pro Forma'!D59,D136,0)</f>
        <v>0</v>
      </c>
      <c r="E255" s="9">
        <f>IF('Sources of Funds'!$E$5&gt;='Pro Forma'!E59,E136,0)</f>
        <v>0</v>
      </c>
      <c r="F255" s="9">
        <f>IF('Sources of Funds'!$E$5&gt;='Pro Forma'!F59,F136,0)</f>
        <v>0</v>
      </c>
      <c r="G255" s="9">
        <f>IF('Sources of Funds'!$E$5&gt;='Pro Forma'!G59,G136,0)</f>
        <v>0</v>
      </c>
      <c r="H255" s="9">
        <f>IF('Sources of Funds'!$E$5&gt;='Pro Forma'!H59,H136,0)</f>
        <v>0</v>
      </c>
      <c r="I255" s="9">
        <f>IF('Sources of Funds'!$E$5&gt;='Pro Forma'!I59,I136,0)</f>
        <v>0</v>
      </c>
      <c r="J255" s="9">
        <f>IF('Sources of Funds'!$E$5&gt;='Pro Forma'!J59,J136,0)</f>
        <v>0</v>
      </c>
      <c r="K255" s="9">
        <f>IF('Sources of Funds'!$E$5&gt;='Pro Forma'!K59,K136,0)</f>
        <v>0</v>
      </c>
      <c r="L255" s="9">
        <f>IF('Sources of Funds'!$E$5&gt;='Pro Forma'!L59,L136,0)</f>
        <v>0</v>
      </c>
      <c r="M255" s="9">
        <f>IF('Sources of Funds'!$E$5&gt;='Pro Forma'!M59,M136,0)</f>
        <v>0</v>
      </c>
      <c r="N255" s="9">
        <f>IF('Sources of Funds'!$E$5&gt;='Pro Forma'!N59,N136,0)</f>
        <v>0</v>
      </c>
      <c r="O255" s="9">
        <f>IF('Sources of Funds'!$E$5&gt;='Pro Forma'!O59,O136,0)</f>
        <v>0</v>
      </c>
      <c r="P255" s="9">
        <f>IF('Sources of Funds'!$E$5&gt;='Pro Forma'!P59,P136,0)</f>
        <v>0</v>
      </c>
      <c r="Q255" s="9">
        <f>IF('Sources of Funds'!$E$5&gt;='Pro Forma'!Q59,Q136,0)</f>
        <v>0</v>
      </c>
      <c r="R255" s="9">
        <f>IF('Sources of Funds'!$E$5&gt;='Pro Forma'!R59,R136,0)</f>
        <v>0</v>
      </c>
      <c r="S255" s="9">
        <f>IF('Sources of Funds'!$E$5&gt;='Pro Forma'!S59,S136,0)</f>
        <v>0</v>
      </c>
      <c r="T255" s="9">
        <f>IF('Sources of Funds'!$E$5&gt;='Pro Forma'!T59,T136,0)</f>
        <v>0</v>
      </c>
      <c r="U255" s="9">
        <f>IF('Sources of Funds'!$E$5&gt;='Pro Forma'!U59,U136,0)</f>
        <v>0</v>
      </c>
      <c r="V255" s="9">
        <f>IF('Sources of Funds'!$E$5&gt;='Pro Forma'!V59,V136,0)</f>
        <v>0</v>
      </c>
      <c r="W255" s="9">
        <f>IF('Sources of Funds'!$E$5&gt;='Pro Forma'!W59,W136,0)</f>
        <v>0</v>
      </c>
      <c r="X255" s="9">
        <f>IF('Sources of Funds'!$E$5&gt;='Pro Forma'!X59,X136,0)</f>
        <v>0</v>
      </c>
      <c r="Y255" s="9">
        <f>IF('Sources of Funds'!$E$5&gt;='Pro Forma'!Y59,Y136,0)</f>
        <v>0</v>
      </c>
      <c r="Z255" s="9">
        <f>IF('Sources of Funds'!$E$5&gt;='Pro Forma'!Z59,Z136,0)</f>
        <v>0</v>
      </c>
      <c r="AA255" s="9">
        <f>IF('Sources of Funds'!$E$5&gt;='Pro Forma'!AA59,AA136,0)</f>
        <v>0</v>
      </c>
      <c r="AB255" s="9">
        <f>IF('Sources of Funds'!$E$5&gt;='Pro Forma'!AB59,AB136,0)</f>
        <v>0</v>
      </c>
      <c r="AC255" s="9">
        <f>IF('Sources of Funds'!$E$5&gt;='Pro Forma'!AC59,AC136,0)</f>
        <v>0</v>
      </c>
      <c r="AD255" s="9">
        <f>IF('Sources of Funds'!$E$5&gt;='Pro Forma'!AD59,AD136,0)</f>
        <v>0</v>
      </c>
      <c r="AE255" s="9">
        <f>IF('Sources of Funds'!$E$5&gt;='Pro Forma'!AE59,AE136,0)</f>
        <v>0</v>
      </c>
      <c r="AF255" s="9">
        <f>IF('Sources of Funds'!$E$5&gt;='Pro Forma'!AF59,AF136,0)</f>
        <v>0</v>
      </c>
      <c r="AG255" s="9">
        <f>IF('Sources of Funds'!$E$5&gt;='Pro Forma'!AG59,AG136,0)</f>
        <v>0</v>
      </c>
      <c r="AH255" s="9">
        <f>IF('Sources of Funds'!$E$5&gt;='Pro Forma'!AH59,AH136,0)</f>
        <v>0</v>
      </c>
      <c r="AI255" s="9">
        <f>IF('Sources of Funds'!$E$5&gt;='Pro Forma'!AI59,AI136,0)</f>
        <v>0</v>
      </c>
      <c r="AJ255" s="9">
        <f>IF('Sources of Funds'!$E$5&gt;='Pro Forma'!AJ59,AJ136,0)</f>
        <v>0</v>
      </c>
      <c r="AK255" s="9">
        <f>IF('Sources of Funds'!$E$5&gt;='Pro Forma'!AK59,AK136,0)</f>
        <v>0</v>
      </c>
      <c r="AL255" s="9">
        <f>IF('Sources of Funds'!$E$5&gt;='Pro Forma'!AL59,AL136,0)</f>
        <v>0</v>
      </c>
      <c r="AM255" s="9">
        <f>IF('Sources of Funds'!$E$5&gt;='Pro Forma'!AM59,AM136,0)</f>
        <v>0</v>
      </c>
      <c r="AN255" s="9">
        <f>IF('Sources of Funds'!$E$5&gt;='Pro Forma'!AN59,AN136,0)</f>
        <v>0</v>
      </c>
      <c r="AO255" s="9">
        <f>IF('Sources of Funds'!$E$5&gt;='Pro Forma'!AO59,AO136,0)</f>
        <v>0</v>
      </c>
      <c r="AP255" s="9">
        <f>IF('Sources of Funds'!$E$5&gt;='Pro Forma'!AP59,AP136,0)</f>
        <v>0</v>
      </c>
      <c r="AQ255" s="9">
        <f>IF('Sources of Funds'!$E$5&gt;='Pro Forma'!AQ59,AQ136,0)</f>
        <v>0</v>
      </c>
      <c r="AR255" s="9">
        <f>IF('Sources of Funds'!$E$5&gt;='Pro Forma'!AR59,AR136,0)</f>
        <v>0</v>
      </c>
    </row>
    <row r="256" spans="2:46" hidden="1"/>
    <row r="257" spans="2:44" hidden="1"/>
    <row r="258" spans="2:44" hidden="1">
      <c r="B258" s="22" t="s">
        <v>141</v>
      </c>
      <c r="C258" s="22"/>
      <c r="D258" s="26">
        <f>D197+D211+D225+D238</f>
        <v>0</v>
      </c>
      <c r="E258" s="26">
        <f t="shared" ref="E258:AR258" si="96">E197+E211+E225+E238</f>
        <v>0</v>
      </c>
      <c r="F258" s="26">
        <f t="shared" si="96"/>
        <v>0</v>
      </c>
      <c r="G258" s="26">
        <f t="shared" si="96"/>
        <v>0</v>
      </c>
      <c r="H258" s="26">
        <f t="shared" si="96"/>
        <v>0</v>
      </c>
      <c r="I258" s="26">
        <f t="shared" si="96"/>
        <v>0</v>
      </c>
      <c r="J258" s="26">
        <f t="shared" si="96"/>
        <v>0</v>
      </c>
      <c r="K258" s="26">
        <f t="shared" si="96"/>
        <v>0</v>
      </c>
      <c r="L258" s="26">
        <f t="shared" si="96"/>
        <v>0</v>
      </c>
      <c r="M258" s="26">
        <f t="shared" si="96"/>
        <v>0</v>
      </c>
      <c r="N258" s="26">
        <f t="shared" si="96"/>
        <v>0</v>
      </c>
      <c r="O258" s="26">
        <f t="shared" si="96"/>
        <v>0</v>
      </c>
      <c r="P258" s="26">
        <f t="shared" si="96"/>
        <v>0</v>
      </c>
      <c r="Q258" s="26">
        <f t="shared" si="96"/>
        <v>0</v>
      </c>
      <c r="R258" s="26">
        <f t="shared" si="96"/>
        <v>0</v>
      </c>
      <c r="S258" s="26">
        <f t="shared" si="96"/>
        <v>0</v>
      </c>
      <c r="T258" s="26">
        <f t="shared" si="96"/>
        <v>0</v>
      </c>
      <c r="U258" s="26">
        <f t="shared" si="96"/>
        <v>0</v>
      </c>
      <c r="V258" s="26">
        <f t="shared" si="96"/>
        <v>0</v>
      </c>
      <c r="W258" s="26">
        <f t="shared" si="96"/>
        <v>0</v>
      </c>
      <c r="X258" s="26">
        <f t="shared" si="96"/>
        <v>0</v>
      </c>
      <c r="Y258" s="26">
        <f t="shared" si="96"/>
        <v>0</v>
      </c>
      <c r="Z258" s="26">
        <f t="shared" si="96"/>
        <v>0</v>
      </c>
      <c r="AA258" s="26">
        <f t="shared" si="96"/>
        <v>0</v>
      </c>
      <c r="AB258" s="26">
        <f t="shared" si="96"/>
        <v>0</v>
      </c>
      <c r="AC258" s="26">
        <f t="shared" si="96"/>
        <v>0</v>
      </c>
      <c r="AD258" s="26">
        <f t="shared" si="96"/>
        <v>0</v>
      </c>
      <c r="AE258" s="26">
        <f t="shared" si="96"/>
        <v>0</v>
      </c>
      <c r="AF258" s="26">
        <f t="shared" si="96"/>
        <v>0</v>
      </c>
      <c r="AG258" s="26">
        <f t="shared" si="96"/>
        <v>0</v>
      </c>
      <c r="AH258" s="26">
        <f t="shared" si="96"/>
        <v>0</v>
      </c>
      <c r="AI258" s="26">
        <f t="shared" si="96"/>
        <v>0</v>
      </c>
      <c r="AJ258" s="26">
        <f t="shared" si="96"/>
        <v>0</v>
      </c>
      <c r="AK258" s="26">
        <f t="shared" si="96"/>
        <v>0</v>
      </c>
      <c r="AL258" s="26">
        <f t="shared" si="96"/>
        <v>0</v>
      </c>
      <c r="AM258" s="26">
        <f t="shared" si="96"/>
        <v>0</v>
      </c>
      <c r="AN258" s="26">
        <f t="shared" si="96"/>
        <v>0</v>
      </c>
      <c r="AO258" s="26">
        <f t="shared" si="96"/>
        <v>0</v>
      </c>
      <c r="AP258" s="26">
        <f t="shared" si="96"/>
        <v>0</v>
      </c>
      <c r="AQ258" s="26">
        <f t="shared" si="96"/>
        <v>0</v>
      </c>
      <c r="AR258" s="26">
        <f t="shared" si="96"/>
        <v>0</v>
      </c>
    </row>
  </sheetData>
  <dataConsolidate/>
  <mergeCells count="6">
    <mergeCell ref="J2:K2"/>
    <mergeCell ref="B64:C64"/>
    <mergeCell ref="B65:C65"/>
    <mergeCell ref="B19:C19"/>
    <mergeCell ref="B62:C62"/>
    <mergeCell ref="B63:C63"/>
  </mergeCells>
  <phoneticPr fontId="0" type="noConversion"/>
  <pageMargins left="1" right="0.5" top="0.75" bottom="0.75" header="0.5" footer="0.5"/>
  <pageSetup scale="62" fitToWidth="2" fitToHeight="3" orientation="landscape" verticalDpi="300" r:id="rId1"/>
  <headerFooter alignWithMargins="0"/>
  <rowBreaks count="5" manualBreakCount="5">
    <brk id="55" min="1" max="15" man="1"/>
    <brk id="104" min="1" max="15" man="1"/>
    <brk id="150" min="1" max="15" man="1"/>
    <brk id="198" min="1" max="15" man="1"/>
    <brk id="239" min="1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2"/>
    <pageSetUpPr autoPageBreaks="0"/>
  </sheetPr>
  <dimension ref="B1:M59"/>
  <sheetViews>
    <sheetView topLeftCell="A10" zoomScaleNormal="100" workbookViewId="0">
      <selection activeCell="J6" sqref="J6"/>
    </sheetView>
  </sheetViews>
  <sheetFormatPr defaultRowHeight="15"/>
  <cols>
    <col min="1" max="1" width="2.5546875" style="137" customWidth="1"/>
    <col min="2" max="2" width="16.44140625" style="137" customWidth="1"/>
    <col min="3" max="3" width="11.6640625" style="137" customWidth="1"/>
    <col min="4" max="4" width="7.33203125" style="137" customWidth="1"/>
    <col min="5" max="5" width="8.77734375" style="137" customWidth="1"/>
    <col min="6" max="6" width="6.5546875" style="137" customWidth="1"/>
    <col min="7" max="7" width="9.109375" style="137" customWidth="1"/>
    <col min="8" max="8" width="7.33203125" style="137" customWidth="1"/>
    <col min="9" max="9" width="17.6640625" style="137" customWidth="1"/>
    <col min="10" max="16384" width="8.88671875" style="137"/>
  </cols>
  <sheetData>
    <row r="1" spans="2:13" ht="18.75" thickBot="1">
      <c r="B1" s="138" t="s">
        <v>272</v>
      </c>
      <c r="C1" s="139"/>
      <c r="D1" s="140"/>
      <c r="E1" s="141">
        <f>'Development Budget'!C6</f>
        <v>0</v>
      </c>
      <c r="F1" s="140"/>
      <c r="G1" s="142"/>
      <c r="H1" s="140"/>
      <c r="I1" s="140"/>
      <c r="J1" s="293" t="s">
        <v>308</v>
      </c>
      <c r="K1" s="302"/>
      <c r="L1" s="294"/>
      <c r="M1" s="140"/>
    </row>
    <row r="2" spans="2:13">
      <c r="B2" s="143"/>
      <c r="C2" s="139"/>
      <c r="D2" s="140"/>
      <c r="E2" s="144"/>
      <c r="F2" s="140"/>
      <c r="G2" s="142"/>
      <c r="H2" s="140"/>
      <c r="I2" s="140"/>
      <c r="J2" s="140"/>
      <c r="K2" s="140"/>
      <c r="L2" s="140"/>
      <c r="M2" s="140"/>
    </row>
    <row r="3" spans="2:13">
      <c r="B3" s="143" t="s">
        <v>258</v>
      </c>
      <c r="C3" s="139"/>
      <c r="D3" s="140"/>
      <c r="E3" s="145"/>
      <c r="F3" s="140"/>
      <c r="G3" s="146" t="s">
        <v>274</v>
      </c>
      <c r="H3" s="139"/>
      <c r="I3" s="140"/>
      <c r="J3" s="145"/>
      <c r="K3" s="140"/>
      <c r="L3" s="140"/>
      <c r="M3" s="140"/>
    </row>
    <row r="4" spans="2:13">
      <c r="B4" s="147" t="s">
        <v>16</v>
      </c>
      <c r="C4" s="148"/>
      <c r="D4" s="148"/>
      <c r="E4" s="209">
        <v>0</v>
      </c>
      <c r="F4" s="140"/>
      <c r="G4" s="147" t="s">
        <v>176</v>
      </c>
      <c r="H4" s="148"/>
      <c r="I4" s="148"/>
      <c r="J4" s="208">
        <v>1</v>
      </c>
      <c r="L4" s="140"/>
      <c r="M4" s="140"/>
    </row>
    <row r="5" spans="2:13">
      <c r="B5" s="150" t="s">
        <v>144</v>
      </c>
      <c r="C5" s="151"/>
      <c r="D5" s="151"/>
      <c r="E5" s="208">
        <v>0</v>
      </c>
      <c r="F5" s="140"/>
      <c r="G5" s="147" t="s">
        <v>20</v>
      </c>
      <c r="H5" s="152"/>
      <c r="I5" s="152"/>
      <c r="J5" s="211">
        <v>0.92</v>
      </c>
      <c r="L5" s="140"/>
      <c r="M5" s="140"/>
    </row>
    <row r="6" spans="2:13">
      <c r="B6" s="150" t="s">
        <v>17</v>
      </c>
      <c r="C6" s="151"/>
      <c r="D6" s="151"/>
      <c r="E6" s="209">
        <v>0.1</v>
      </c>
      <c r="F6" s="140"/>
      <c r="L6" s="140"/>
      <c r="M6" s="140"/>
    </row>
    <row r="7" spans="2:13">
      <c r="B7" s="150" t="s">
        <v>18</v>
      </c>
      <c r="C7" s="151"/>
      <c r="D7" s="151"/>
      <c r="E7" s="207">
        <v>0</v>
      </c>
      <c r="F7" s="140"/>
      <c r="G7" s="140"/>
      <c r="H7" s="140"/>
      <c r="I7" s="140"/>
      <c r="J7" s="140"/>
      <c r="L7" s="140"/>
      <c r="M7" s="140"/>
    </row>
    <row r="8" spans="2:13">
      <c r="B8" s="150" t="s">
        <v>186</v>
      </c>
      <c r="C8" s="151"/>
      <c r="D8" s="151"/>
      <c r="E8" s="207">
        <v>0.35</v>
      </c>
      <c r="F8" s="140"/>
      <c r="G8" s="140"/>
      <c r="H8" s="140"/>
      <c r="I8" s="140"/>
      <c r="J8" s="140"/>
      <c r="L8" s="140"/>
      <c r="M8" s="140"/>
    </row>
    <row r="9" spans="2:13">
      <c r="B9" s="153"/>
      <c r="F9" s="140"/>
      <c r="G9" s="154"/>
      <c r="H9" s="140"/>
      <c r="I9" s="140"/>
      <c r="J9" s="140"/>
      <c r="L9" s="140"/>
      <c r="M9" s="140"/>
    </row>
    <row r="10" spans="2:13">
      <c r="B10" s="146" t="s">
        <v>259</v>
      </c>
      <c r="C10" s="140"/>
      <c r="D10" s="140"/>
      <c r="E10" s="140"/>
      <c r="F10" s="155"/>
      <c r="L10" s="140"/>
      <c r="M10" s="140"/>
    </row>
    <row r="11" spans="2:13">
      <c r="B11" s="150" t="s">
        <v>269</v>
      </c>
      <c r="C11" s="152"/>
      <c r="D11" s="148"/>
      <c r="E11" s="208">
        <v>3</v>
      </c>
      <c r="F11" s="155"/>
      <c r="G11" s="147" t="s">
        <v>172</v>
      </c>
      <c r="H11" s="148"/>
      <c r="I11" s="148"/>
      <c r="J11" s="266">
        <v>3.56E-2</v>
      </c>
      <c r="L11" s="140"/>
      <c r="M11" s="140"/>
    </row>
    <row r="12" spans="2:13">
      <c r="B12" s="156" t="s">
        <v>198</v>
      </c>
      <c r="C12" s="151"/>
      <c r="D12" s="151"/>
      <c r="E12" s="207">
        <v>0</v>
      </c>
      <c r="F12" s="157" t="s">
        <v>19</v>
      </c>
      <c r="G12" s="150" t="s">
        <v>171</v>
      </c>
      <c r="H12" s="151"/>
      <c r="I12" s="151"/>
      <c r="J12" s="266">
        <v>8.1500000000000003E-2</v>
      </c>
      <c r="L12" s="140"/>
      <c r="M12" s="140"/>
    </row>
    <row r="13" spans="2:13">
      <c r="B13" s="158" t="s">
        <v>268</v>
      </c>
      <c r="C13" s="159"/>
      <c r="D13" s="151"/>
      <c r="E13" s="208">
        <v>0</v>
      </c>
      <c r="F13" s="157"/>
      <c r="G13" s="150" t="s">
        <v>21</v>
      </c>
      <c r="H13" s="151"/>
      <c r="I13" s="151" t="s">
        <v>271</v>
      </c>
      <c r="J13" s="34">
        <v>0</v>
      </c>
      <c r="L13" s="140"/>
      <c r="M13" s="140"/>
    </row>
    <row r="14" spans="2:13">
      <c r="B14" s="160"/>
      <c r="C14" s="161"/>
      <c r="D14" s="162"/>
      <c r="E14" s="163"/>
      <c r="F14" s="157"/>
      <c r="G14" s="162"/>
      <c r="H14" s="162"/>
      <c r="I14" s="162"/>
      <c r="J14" s="163"/>
      <c r="L14" s="140"/>
      <c r="M14" s="140"/>
    </row>
    <row r="15" spans="2:13">
      <c r="B15" s="164" t="s">
        <v>260</v>
      </c>
      <c r="C15" s="140"/>
      <c r="D15" s="140"/>
      <c r="E15" s="140"/>
      <c r="F15" s="140"/>
      <c r="L15" s="140"/>
      <c r="M15" s="140"/>
    </row>
    <row r="16" spans="2:13">
      <c r="B16" s="165" t="s">
        <v>22</v>
      </c>
      <c r="C16" s="148"/>
      <c r="D16" s="148"/>
      <c r="E16" s="207">
        <v>0</v>
      </c>
      <c r="F16" s="155"/>
      <c r="L16" s="140"/>
      <c r="M16" s="140"/>
    </row>
    <row r="17" spans="2:13">
      <c r="B17" s="166" t="s">
        <v>147</v>
      </c>
      <c r="C17" s="159"/>
      <c r="D17" s="159"/>
      <c r="E17" s="210">
        <v>0.99990000000000001</v>
      </c>
      <c r="F17" s="155"/>
      <c r="L17" s="140"/>
      <c r="M17" s="140"/>
    </row>
    <row r="18" spans="2:13">
      <c r="B18" s="150" t="s">
        <v>270</v>
      </c>
      <c r="C18" s="152"/>
      <c r="D18" s="148"/>
      <c r="E18" s="208">
        <v>1</v>
      </c>
      <c r="F18" s="155"/>
      <c r="G18" s="167" t="s">
        <v>23</v>
      </c>
      <c r="L18" s="140"/>
      <c r="M18" s="140"/>
    </row>
    <row r="19" spans="2:13">
      <c r="B19" s="150" t="s">
        <v>24</v>
      </c>
      <c r="C19" s="159"/>
      <c r="D19" s="159"/>
      <c r="E19" s="211">
        <v>0</v>
      </c>
      <c r="F19" s="140"/>
      <c r="G19" s="168" t="s">
        <v>194</v>
      </c>
      <c r="H19" s="168"/>
      <c r="I19" s="169"/>
      <c r="J19" s="265" t="e">
        <f>'Tax &amp; Appreciation Benefits'!C26+'Tax &amp; Appreciation Benefits'!C36</f>
        <v>#REF!</v>
      </c>
      <c r="L19" s="140"/>
      <c r="M19" s="140"/>
    </row>
    <row r="20" spans="2:13" ht="15.75">
      <c r="B20" s="150" t="s">
        <v>267</v>
      </c>
      <c r="C20" s="151"/>
      <c r="D20" s="151"/>
      <c r="E20" s="209">
        <v>0</v>
      </c>
      <c r="F20" s="155"/>
      <c r="G20" s="171" t="s">
        <v>195</v>
      </c>
      <c r="H20" s="172"/>
      <c r="I20" s="173"/>
      <c r="J20" s="265">
        <f>'Pro Forma'!D137</f>
        <v>0</v>
      </c>
      <c r="L20" s="140"/>
      <c r="M20" s="140"/>
    </row>
    <row r="21" spans="2:13" ht="15.75">
      <c r="B21" s="150" t="s">
        <v>146</v>
      </c>
      <c r="C21" s="151"/>
      <c r="D21" s="151"/>
      <c r="E21" s="212">
        <v>0</v>
      </c>
      <c r="F21" s="140"/>
      <c r="G21" s="171" t="s">
        <v>196</v>
      </c>
      <c r="H21" s="172"/>
      <c r="I21" s="173"/>
      <c r="J21" s="265">
        <f>E21</f>
        <v>0</v>
      </c>
      <c r="L21" s="140"/>
      <c r="M21" s="140"/>
    </row>
    <row r="22" spans="2:13">
      <c r="L22" s="140"/>
      <c r="M22" s="140"/>
    </row>
    <row r="23" spans="2:13">
      <c r="B23" s="139"/>
      <c r="E23" s="140"/>
      <c r="F23" s="140"/>
      <c r="L23" s="140"/>
      <c r="M23" s="140"/>
    </row>
    <row r="24" spans="2:13">
      <c r="B24" s="143" t="s">
        <v>25</v>
      </c>
      <c r="C24" s="174"/>
      <c r="D24" s="159"/>
      <c r="E24" s="175" t="s">
        <v>26</v>
      </c>
      <c r="F24" s="176"/>
      <c r="G24" s="177" t="s">
        <v>273</v>
      </c>
      <c r="H24" s="178"/>
      <c r="L24" s="140"/>
      <c r="M24" s="140"/>
    </row>
    <row r="25" spans="2:13">
      <c r="B25" s="179" t="s">
        <v>27</v>
      </c>
      <c r="C25" s="159"/>
      <c r="D25" s="159"/>
      <c r="E25" s="213">
        <v>0</v>
      </c>
      <c r="F25" s="180"/>
      <c r="G25" s="181">
        <f>IF(E25=0,0,-PV(D38/12,E38*12,E28/12/E25,0,0))</f>
        <v>0</v>
      </c>
      <c r="L25" s="140"/>
      <c r="M25" s="140"/>
    </row>
    <row r="26" spans="2:13">
      <c r="B26" s="182" t="s">
        <v>28</v>
      </c>
      <c r="C26" s="159"/>
      <c r="D26" s="159"/>
      <c r="E26" s="214">
        <v>0</v>
      </c>
      <c r="F26" s="180"/>
      <c r="G26" s="181">
        <f>E26*E29</f>
        <v>0</v>
      </c>
      <c r="L26" s="140"/>
      <c r="M26" s="140"/>
    </row>
    <row r="27" spans="2:13">
      <c r="B27" s="182" t="s">
        <v>30</v>
      </c>
      <c r="C27" s="159"/>
      <c r="D27" s="159"/>
      <c r="E27" s="210">
        <v>0</v>
      </c>
      <c r="F27" s="140"/>
      <c r="G27" s="140"/>
      <c r="L27" s="140"/>
      <c r="M27" s="140"/>
    </row>
    <row r="28" spans="2:13">
      <c r="B28" s="182" t="s">
        <v>31</v>
      </c>
      <c r="C28" s="159"/>
      <c r="D28" s="159"/>
      <c r="E28" s="265">
        <f>('Pro Forma'!D62+'Pro Forma'!D63)*(1-'Pro Forma'!K12)+'Pro Forma'!D69*(1-'Pro Forma'!K25)-'Pro Forma'!D84-'Pro Forma'!D85-'Pro Forma'!D86</f>
        <v>0</v>
      </c>
      <c r="F28" s="140"/>
      <c r="G28" s="140"/>
      <c r="L28" s="140"/>
      <c r="M28" s="140"/>
    </row>
    <row r="29" spans="2:13">
      <c r="B29" s="182" t="s">
        <v>29</v>
      </c>
      <c r="C29" s="159"/>
      <c r="D29" s="159"/>
      <c r="E29" s="265">
        <f>IF(E27=0,0,E28/E27)</f>
        <v>0</v>
      </c>
      <c r="F29" s="140"/>
      <c r="G29" s="140"/>
      <c r="L29" s="140"/>
      <c r="M29" s="140"/>
    </row>
    <row r="30" spans="2:13">
      <c r="B30" s="182" t="s">
        <v>266</v>
      </c>
      <c r="C30" s="159"/>
      <c r="D30" s="159"/>
      <c r="E30" s="215">
        <v>1</v>
      </c>
      <c r="L30" s="140"/>
      <c r="M30" s="140"/>
    </row>
    <row r="31" spans="2:13">
      <c r="B31" s="182" t="s">
        <v>32</v>
      </c>
      <c r="C31" s="159"/>
      <c r="D31" s="159"/>
      <c r="E31" s="212">
        <v>0</v>
      </c>
      <c r="L31" s="140"/>
      <c r="M31" s="140"/>
    </row>
    <row r="32" spans="2:13">
      <c r="B32" s="182" t="s">
        <v>173</v>
      </c>
      <c r="C32" s="159"/>
      <c r="D32" s="159"/>
      <c r="E32" s="267">
        <f>G25</f>
        <v>0</v>
      </c>
      <c r="L32" s="140"/>
      <c r="M32" s="140"/>
    </row>
    <row r="33" spans="2:13">
      <c r="B33" s="182" t="s">
        <v>174</v>
      </c>
      <c r="C33" s="159"/>
      <c r="D33" s="159"/>
      <c r="E33" s="181">
        <f>MIN(G25,G26)</f>
        <v>0</v>
      </c>
      <c r="G33" s="140"/>
      <c r="L33" s="140"/>
      <c r="M33" s="140"/>
    </row>
    <row r="34" spans="2:13">
      <c r="G34" s="140"/>
      <c r="L34" s="140"/>
      <c r="M34" s="140"/>
    </row>
    <row r="35" spans="2:13">
      <c r="F35" s="183"/>
      <c r="G35" s="140"/>
      <c r="L35" s="140"/>
      <c r="M35" s="140"/>
    </row>
    <row r="36" spans="2:13">
      <c r="B36" s="143" t="s">
        <v>33</v>
      </c>
      <c r="C36" s="140"/>
      <c r="D36" s="140"/>
      <c r="E36" s="140"/>
      <c r="F36" s="184"/>
      <c r="L36" s="140"/>
      <c r="M36" s="140"/>
    </row>
    <row r="37" spans="2:13">
      <c r="B37" s="185"/>
      <c r="C37" s="177" t="s">
        <v>177</v>
      </c>
      <c r="D37" s="186" t="s">
        <v>178</v>
      </c>
      <c r="E37" s="186" t="s">
        <v>145</v>
      </c>
      <c r="F37" s="186" t="s">
        <v>142</v>
      </c>
      <c r="G37" s="186" t="s">
        <v>265</v>
      </c>
      <c r="H37" s="187"/>
      <c r="I37" s="188" t="s">
        <v>179</v>
      </c>
      <c r="L37" s="140"/>
      <c r="M37" s="140"/>
    </row>
    <row r="38" spans="2:13">
      <c r="B38" s="147" t="s">
        <v>35</v>
      </c>
      <c r="C38" s="189">
        <f>INDEX(E31:E33,E30,1)</f>
        <v>0</v>
      </c>
      <c r="D38" s="216">
        <v>0</v>
      </c>
      <c r="E38" s="217">
        <v>0</v>
      </c>
      <c r="F38" s="217">
        <v>30</v>
      </c>
      <c r="G38" s="220"/>
      <c r="H38" s="223"/>
      <c r="I38" s="190"/>
      <c r="L38" s="140"/>
    </row>
    <row r="39" spans="2:13">
      <c r="B39" s="191" t="s">
        <v>175</v>
      </c>
      <c r="C39" s="218">
        <v>0</v>
      </c>
      <c r="D39" s="216">
        <v>0</v>
      </c>
      <c r="E39" s="217">
        <v>0</v>
      </c>
      <c r="F39" s="217">
        <v>0</v>
      </c>
      <c r="G39" s="220"/>
      <c r="H39" s="223"/>
      <c r="I39" s="190"/>
      <c r="L39" s="140"/>
      <c r="M39" s="140"/>
    </row>
    <row r="40" spans="2:13">
      <c r="B40" s="191" t="s">
        <v>175</v>
      </c>
      <c r="C40" s="218">
        <v>0</v>
      </c>
      <c r="D40" s="216">
        <v>0</v>
      </c>
      <c r="E40" s="217">
        <v>0</v>
      </c>
      <c r="F40" s="217">
        <v>0</v>
      </c>
      <c r="G40" s="220"/>
      <c r="H40" s="223"/>
      <c r="I40" s="190"/>
      <c r="L40" s="140"/>
      <c r="M40" s="140"/>
    </row>
    <row r="41" spans="2:13">
      <c r="B41" s="147" t="s">
        <v>37</v>
      </c>
      <c r="C41" s="218">
        <v>0</v>
      </c>
      <c r="D41" s="216">
        <v>0</v>
      </c>
      <c r="E41" s="220"/>
      <c r="F41" s="217">
        <v>0</v>
      </c>
      <c r="G41" s="217">
        <v>0</v>
      </c>
      <c r="H41" s="224"/>
      <c r="I41" s="190"/>
      <c r="M41" s="140"/>
    </row>
    <row r="42" spans="2:13">
      <c r="B42" s="147" t="s">
        <v>37</v>
      </c>
      <c r="C42" s="218">
        <v>0</v>
      </c>
      <c r="D42" s="216">
        <v>0</v>
      </c>
      <c r="E42" s="220"/>
      <c r="F42" s="217">
        <v>0</v>
      </c>
      <c r="G42" s="217">
        <v>0</v>
      </c>
      <c r="H42" s="224"/>
      <c r="I42" s="190"/>
      <c r="M42" s="140"/>
    </row>
    <row r="43" spans="2:13">
      <c r="B43" s="192" t="s">
        <v>38</v>
      </c>
      <c r="C43" s="218">
        <v>0</v>
      </c>
      <c r="D43" s="216">
        <v>0</v>
      </c>
      <c r="E43" s="217">
        <v>0</v>
      </c>
      <c r="F43" s="217">
        <v>0</v>
      </c>
      <c r="G43" s="217">
        <v>1</v>
      </c>
      <c r="H43" s="224"/>
      <c r="I43" s="149"/>
    </row>
    <row r="44" spans="2:13">
      <c r="B44" s="192" t="s">
        <v>38</v>
      </c>
      <c r="C44" s="218">
        <v>0</v>
      </c>
      <c r="D44" s="216">
        <v>0</v>
      </c>
      <c r="E44" s="217">
        <v>0</v>
      </c>
      <c r="F44" s="217">
        <v>0</v>
      </c>
      <c r="G44" s="217">
        <v>1</v>
      </c>
      <c r="H44" s="224"/>
      <c r="I44" s="149"/>
    </row>
    <row r="45" spans="2:13" ht="15.75" thickBot="1">
      <c r="B45" s="147" t="s">
        <v>36</v>
      </c>
      <c r="C45" s="218">
        <v>0</v>
      </c>
      <c r="D45" s="216">
        <v>0</v>
      </c>
      <c r="E45" s="217">
        <v>0</v>
      </c>
      <c r="F45" s="217">
        <v>0</v>
      </c>
      <c r="G45" s="221">
        <v>1</v>
      </c>
      <c r="H45" s="225"/>
      <c r="I45" s="190"/>
    </row>
    <row r="46" spans="2:13" ht="16.5" thickTop="1" thickBot="1">
      <c r="B46" s="147" t="s">
        <v>39</v>
      </c>
      <c r="C46" s="218">
        <v>0</v>
      </c>
      <c r="D46" s="216">
        <v>0</v>
      </c>
      <c r="E46" s="217">
        <v>0</v>
      </c>
      <c r="F46" s="219">
        <v>0</v>
      </c>
      <c r="G46" s="222">
        <v>0.4</v>
      </c>
      <c r="H46" s="193" t="s">
        <v>180</v>
      </c>
      <c r="I46" s="194"/>
    </row>
    <row r="47" spans="2:13" ht="15.75" thickTop="1">
      <c r="B47" s="147" t="s">
        <v>40</v>
      </c>
      <c r="C47" s="189">
        <f>SUM(C38:C46)</f>
        <v>0</v>
      </c>
      <c r="D47" s="195"/>
      <c r="E47" s="196"/>
      <c r="F47" s="196"/>
      <c r="G47" s="195"/>
      <c r="H47" s="197"/>
      <c r="I47" s="198"/>
      <c r="L47" s="140"/>
      <c r="M47" s="140"/>
    </row>
    <row r="48" spans="2:13">
      <c r="B48" s="147" t="s">
        <v>187</v>
      </c>
      <c r="C48" s="218">
        <v>0</v>
      </c>
      <c r="D48" s="195"/>
      <c r="E48" s="196"/>
      <c r="F48" s="196"/>
      <c r="G48" s="195"/>
      <c r="H48" s="199"/>
      <c r="I48" s="149"/>
      <c r="L48" s="140"/>
      <c r="M48" s="140"/>
    </row>
    <row r="49" spans="2:13">
      <c r="B49" s="147" t="s">
        <v>41</v>
      </c>
      <c r="C49" s="218">
        <v>0</v>
      </c>
      <c r="D49" s="195"/>
      <c r="E49" s="196"/>
      <c r="F49" s="196"/>
      <c r="G49" s="195"/>
      <c r="H49" s="199"/>
      <c r="I49" s="149"/>
      <c r="L49" s="140"/>
      <c r="M49" s="140"/>
    </row>
    <row r="50" spans="2:13">
      <c r="B50" s="200" t="s">
        <v>42</v>
      </c>
      <c r="C50" s="201">
        <f>SUM(C48:C49)</f>
        <v>0</v>
      </c>
      <c r="E50" s="202"/>
      <c r="F50" s="202"/>
      <c r="G50" s="203"/>
      <c r="H50" s="203"/>
      <c r="I50" s="140"/>
      <c r="L50" s="140"/>
      <c r="M50" s="140"/>
    </row>
    <row r="51" spans="2:13">
      <c r="B51" s="185" t="s">
        <v>43</v>
      </c>
      <c r="C51" s="170" t="e">
        <f>IF(E18=0,0,INDEX(J19:J21,E18))</f>
        <v>#REF!</v>
      </c>
      <c r="I51" s="140"/>
      <c r="L51" s="140"/>
      <c r="M51" s="140"/>
    </row>
    <row r="52" spans="2:13">
      <c r="B52" s="204" t="s">
        <v>44</v>
      </c>
      <c r="C52" s="189" t="e">
        <f>C50+C51+C47</f>
        <v>#REF!</v>
      </c>
      <c r="D52" s="202"/>
      <c r="E52" s="178"/>
      <c r="F52" s="205"/>
      <c r="G52" s="203"/>
      <c r="H52" s="203"/>
      <c r="I52" s="140"/>
      <c r="L52" s="140"/>
      <c r="M52" s="140"/>
    </row>
    <row r="53" spans="2:13">
      <c r="D53" s="202"/>
      <c r="F53" s="205"/>
      <c r="G53" s="203"/>
      <c r="H53" s="203"/>
      <c r="I53" s="140"/>
      <c r="L53" s="140"/>
      <c r="M53" s="140"/>
    </row>
    <row r="54" spans="2:13">
      <c r="B54" s="204" t="s">
        <v>262</v>
      </c>
      <c r="C54" s="189" t="e">
        <f>'Development Budget'!#REF!</f>
        <v>#REF!</v>
      </c>
      <c r="D54" s="202"/>
      <c r="E54" s="178"/>
      <c r="F54" s="205"/>
      <c r="G54" s="203"/>
      <c r="H54" s="203"/>
      <c r="I54" s="140"/>
      <c r="L54" s="140"/>
      <c r="M54" s="140"/>
    </row>
    <row r="55" spans="2:13">
      <c r="B55" s="204" t="s">
        <v>261</v>
      </c>
      <c r="C55" s="189" t="e">
        <f>C52</f>
        <v>#REF!</v>
      </c>
      <c r="D55" s="202"/>
      <c r="E55" s="178"/>
      <c r="F55" s="205"/>
      <c r="G55" s="203"/>
      <c r="H55" s="203"/>
      <c r="I55" s="140"/>
      <c r="L55" s="140"/>
      <c r="M55" s="140"/>
    </row>
    <row r="56" spans="2:13">
      <c r="B56" s="204" t="s">
        <v>263</v>
      </c>
      <c r="C56" s="189" t="e">
        <f>'Development Budget'!#REF!-C52</f>
        <v>#REF!</v>
      </c>
      <c r="F56" s="140"/>
      <c r="G56" s="140"/>
      <c r="L56" s="140"/>
      <c r="M56" s="140"/>
    </row>
    <row r="57" spans="2:13">
      <c r="B57" s="204" t="s">
        <v>264</v>
      </c>
      <c r="C57" s="189">
        <v>1</v>
      </c>
      <c r="D57" s="189">
        <v>2</v>
      </c>
      <c r="E57" s="189">
        <v>3</v>
      </c>
      <c r="F57" s="189">
        <v>4</v>
      </c>
      <c r="G57" s="189">
        <v>5</v>
      </c>
      <c r="H57" s="140"/>
      <c r="I57" s="140"/>
      <c r="L57" s="140"/>
      <c r="M57" s="140"/>
    </row>
    <row r="58" spans="2:13">
      <c r="C58" s="189">
        <f>'Pro Forma'!D98</f>
        <v>0</v>
      </c>
      <c r="D58" s="189">
        <f>'Pro Forma'!E98</f>
        <v>0</v>
      </c>
      <c r="E58" s="189">
        <f>'Pro Forma'!F98</f>
        <v>0</v>
      </c>
      <c r="F58" s="189">
        <f>'Pro Forma'!G98</f>
        <v>0</v>
      </c>
      <c r="G58" s="189">
        <f>'Pro Forma'!H98</f>
        <v>0</v>
      </c>
      <c r="H58" s="140"/>
      <c r="I58" s="140"/>
      <c r="L58" s="140"/>
      <c r="M58" s="140"/>
    </row>
    <row r="59" spans="2:13">
      <c r="B59" s="204" t="s">
        <v>45</v>
      </c>
      <c r="C59" s="206" t="e">
        <f>IF(C51=0,0,'Pro Forma'!D139)</f>
        <v>#REF!</v>
      </c>
      <c r="D59" s="140"/>
      <c r="E59" s="140"/>
      <c r="F59" s="140"/>
      <c r="G59" s="140"/>
      <c r="H59" s="140"/>
      <c r="I59" s="140"/>
      <c r="L59" s="140"/>
      <c r="M59" s="140"/>
    </row>
  </sheetData>
  <dataConsolidate/>
  <mergeCells count="1">
    <mergeCell ref="J1:L1"/>
  </mergeCells>
  <phoneticPr fontId="0" type="noConversion"/>
  <pageMargins left="0.75" right="0.75" top="1" bottom="1" header="0.5" footer="0.5"/>
  <pageSetup scale="60" orientation="portrait" horizontalDpi="36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5"/>
    <pageSetUpPr autoPageBreaks="0"/>
  </sheetPr>
  <dimension ref="A1:I60"/>
  <sheetViews>
    <sheetView showOutlineSymbols="0" zoomScale="85" zoomScaleNormal="85" workbookViewId="0">
      <selection activeCell="K18" sqref="K18"/>
    </sheetView>
  </sheetViews>
  <sheetFormatPr defaultColWidth="8.6640625" defaultRowHeight="15"/>
  <cols>
    <col min="1" max="1" width="5.21875" style="3" customWidth="1"/>
    <col min="2" max="2" width="20.77734375" style="3" customWidth="1"/>
    <col min="3" max="3" width="10.33203125" style="3" customWidth="1"/>
    <col min="4" max="4" width="10" style="3" customWidth="1"/>
    <col min="5" max="5" width="11.88671875" style="3" customWidth="1"/>
    <col min="6" max="16384" width="8.6640625" style="3"/>
  </cols>
  <sheetData>
    <row r="1" spans="1:9" ht="18.75" thickBot="1">
      <c r="A1" s="228"/>
      <c r="B1" s="229" t="s">
        <v>275</v>
      </c>
      <c r="C1" s="228"/>
      <c r="D1" s="228"/>
      <c r="E1" s="228"/>
      <c r="F1" s="304" t="s">
        <v>308</v>
      </c>
      <c r="G1" s="305"/>
      <c r="H1" s="306"/>
      <c r="I1" s="228"/>
    </row>
    <row r="2" spans="1:9" ht="15.75">
      <c r="A2" s="228"/>
      <c r="B2" s="228"/>
      <c r="C2" s="303">
        <f>'Development Budget'!C6</f>
        <v>0</v>
      </c>
      <c r="D2" s="303"/>
      <c r="E2" s="228"/>
      <c r="F2" s="228"/>
      <c r="G2" s="234"/>
      <c r="H2" s="234"/>
      <c r="I2" s="234"/>
    </row>
    <row r="3" spans="1:9">
      <c r="A3" s="228"/>
      <c r="B3" s="228"/>
      <c r="C3" s="228"/>
      <c r="D3" s="228"/>
      <c r="E3" s="228"/>
      <c r="F3" s="228"/>
      <c r="G3" s="234"/>
      <c r="H3" s="234"/>
      <c r="I3" s="234"/>
    </row>
    <row r="4" spans="1:9">
      <c r="A4" s="228"/>
      <c r="B4" s="228"/>
      <c r="C4" s="230" t="s">
        <v>67</v>
      </c>
      <c r="D4" s="230" t="s">
        <v>182</v>
      </c>
      <c r="E4" s="230" t="s">
        <v>276</v>
      </c>
      <c r="F4" s="228"/>
      <c r="G4" s="234"/>
      <c r="H4" s="234"/>
      <c r="I4" s="234"/>
    </row>
    <row r="5" spans="1:9">
      <c r="A5" s="228"/>
      <c r="B5" s="231" t="s">
        <v>170</v>
      </c>
      <c r="C5" s="232" t="s">
        <v>277</v>
      </c>
      <c r="D5" s="233" t="s">
        <v>183</v>
      </c>
      <c r="E5" s="232" t="s">
        <v>184</v>
      </c>
      <c r="F5" s="234"/>
      <c r="G5" s="234"/>
      <c r="H5" s="234"/>
      <c r="I5" s="228"/>
    </row>
    <row r="6" spans="1:9">
      <c r="A6" s="228"/>
      <c r="B6" s="235" t="s">
        <v>302</v>
      </c>
      <c r="C6" s="226" t="e">
        <f>'Development Budget'!#REF!-'Development Budget'!#REF!</f>
        <v>#REF!</v>
      </c>
      <c r="D6" s="226" t="e">
        <f>'Development Budget'!#REF!-'Development Budget'!#REF!</f>
        <v>#REF!</v>
      </c>
      <c r="E6" s="226" t="e">
        <f>'Development Budget'!#REF!</f>
        <v>#REF!</v>
      </c>
      <c r="F6" s="234"/>
      <c r="G6" s="234"/>
      <c r="H6" s="234"/>
      <c r="I6" s="228"/>
    </row>
    <row r="7" spans="1:9">
      <c r="A7" s="228"/>
      <c r="B7" s="236" t="s">
        <v>323</v>
      </c>
      <c r="C7" s="226" t="e">
        <f>C6*'Sources of Funds'!$E$4</f>
        <v>#REF!</v>
      </c>
      <c r="D7" s="226" t="e">
        <f>D6*'Sources of Funds'!$E$4</f>
        <v>#REF!</v>
      </c>
      <c r="E7" s="226" t="e">
        <f>E6*'Sources of Funds'!$E$4</f>
        <v>#REF!</v>
      </c>
      <c r="F7" s="234"/>
      <c r="G7" s="234"/>
      <c r="H7" s="234"/>
      <c r="I7" s="228"/>
    </row>
    <row r="8" spans="1:9">
      <c r="A8" s="228"/>
      <c r="B8" s="236" t="s">
        <v>303</v>
      </c>
      <c r="C8" s="226" t="e">
        <f>IF('Sources of Funds'!J4=1,C33*(1-'Sources of Funds'!E4),0)</f>
        <v>#REF!</v>
      </c>
      <c r="D8" s="226" t="e">
        <f>IF('Sources of Funds'!J4=1,C33*(1-'Sources of Funds'!E4),0)</f>
        <v>#REF!</v>
      </c>
      <c r="E8" s="226" t="e">
        <f>IF('Sources of Funds'!J4=1,C33*(1-'Sources of Funds'!E4),0)</f>
        <v>#REF!</v>
      </c>
      <c r="F8" s="234"/>
      <c r="G8" s="234"/>
      <c r="H8" s="234"/>
      <c r="I8" s="228"/>
    </row>
    <row r="9" spans="1:9">
      <c r="A9" s="228"/>
      <c r="B9" s="236" t="s">
        <v>304</v>
      </c>
      <c r="C9" s="237">
        <f>'Sources of Funds'!C49</f>
        <v>0</v>
      </c>
      <c r="D9" s="237">
        <f>'Sources of Funds'!C49</f>
        <v>0</v>
      </c>
      <c r="E9" s="237">
        <f>'Sources of Funds'!C49</f>
        <v>0</v>
      </c>
      <c r="F9" s="234"/>
      <c r="G9" s="234"/>
      <c r="H9" s="234"/>
      <c r="I9" s="228"/>
    </row>
    <row r="10" spans="1:9">
      <c r="A10" s="228"/>
      <c r="B10" s="236" t="s">
        <v>305</v>
      </c>
      <c r="C10" s="226" t="e">
        <f>C6-C7-C8-C9</f>
        <v>#REF!</v>
      </c>
      <c r="D10" s="226" t="e">
        <f>D6-D7-D8-D9</f>
        <v>#REF!</v>
      </c>
      <c r="E10" s="226" t="e">
        <f>E6-E7-E8-E9</f>
        <v>#REF!</v>
      </c>
      <c r="F10" s="234"/>
      <c r="G10" s="234"/>
      <c r="H10" s="234"/>
      <c r="I10" s="228"/>
    </row>
    <row r="11" spans="1:9">
      <c r="A11" s="228"/>
      <c r="B11" s="236" t="s">
        <v>278</v>
      </c>
      <c r="C11" s="238">
        <f>'Sources of Funds'!$J$12</f>
        <v>8.1500000000000003E-2</v>
      </c>
      <c r="D11" s="238">
        <f>'Sources of Funds'!J11</f>
        <v>3.56E-2</v>
      </c>
      <c r="E11" s="238">
        <f>'Sources of Funds'!$J$12</f>
        <v>8.1500000000000003E-2</v>
      </c>
      <c r="F11" s="234"/>
      <c r="G11" s="234"/>
      <c r="H11" s="234"/>
      <c r="I11" s="228"/>
    </row>
    <row r="12" spans="1:9">
      <c r="A12" s="228"/>
      <c r="B12" s="236" t="s">
        <v>313</v>
      </c>
      <c r="C12" s="239">
        <f>IF('Sources of Funds'!$J$13=1,1.3,1)</f>
        <v>1</v>
      </c>
      <c r="D12" s="239">
        <f>IF('Sources of Funds'!$J$13=1,1.3,1)</f>
        <v>1</v>
      </c>
      <c r="E12" s="239">
        <f>IF('Sources of Funds'!$J$13=1,1.3,1)</f>
        <v>1</v>
      </c>
      <c r="F12" s="234"/>
      <c r="G12" s="234"/>
      <c r="H12" s="234"/>
      <c r="I12" s="228"/>
    </row>
    <row r="13" spans="1:9">
      <c r="A13" s="228"/>
      <c r="B13" s="236" t="s">
        <v>306</v>
      </c>
      <c r="C13" s="226" t="e">
        <f>C10*C11*C12</f>
        <v>#REF!</v>
      </c>
      <c r="D13" s="226" t="e">
        <f>D10*D11*D12</f>
        <v>#REF!</v>
      </c>
      <c r="E13" s="226" t="e">
        <f>E10*E11*E12</f>
        <v>#REF!</v>
      </c>
      <c r="F13" s="234"/>
      <c r="G13" s="234"/>
      <c r="H13" s="234"/>
      <c r="I13" s="228"/>
    </row>
    <row r="14" spans="1:9">
      <c r="A14" s="228"/>
      <c r="B14" s="235" t="s">
        <v>314</v>
      </c>
      <c r="C14" s="226" t="e">
        <f>'Development Budget'!#REF!</f>
        <v>#REF!</v>
      </c>
      <c r="D14" s="226">
        <f>IF('Sources of Funds'!E13=1,'Development Budget'!#REF!,0)</f>
        <v>0</v>
      </c>
      <c r="E14" s="227"/>
      <c r="F14" s="234"/>
      <c r="G14" s="234"/>
      <c r="H14" s="234"/>
      <c r="I14" s="228"/>
    </row>
    <row r="15" spans="1:9">
      <c r="A15" s="228"/>
      <c r="B15" s="236" t="s">
        <v>278</v>
      </c>
      <c r="C15" s="238">
        <f>'Sources of Funds'!J11</f>
        <v>3.56E-2</v>
      </c>
      <c r="D15" s="238">
        <f>'Sources of Funds'!J11</f>
        <v>3.56E-2</v>
      </c>
      <c r="E15" s="227"/>
      <c r="F15" s="234"/>
      <c r="G15" s="234"/>
      <c r="H15" s="234"/>
      <c r="I15" s="228"/>
    </row>
    <row r="16" spans="1:9">
      <c r="A16" s="228"/>
      <c r="B16" s="236" t="s">
        <v>185</v>
      </c>
      <c r="C16" s="226" t="e">
        <f>C14*C15</f>
        <v>#REF!</v>
      </c>
      <c r="D16" s="226">
        <f>D14*D15</f>
        <v>0</v>
      </c>
      <c r="E16" s="227"/>
      <c r="F16" s="234"/>
      <c r="G16" s="234"/>
      <c r="H16" s="234"/>
      <c r="I16" s="228"/>
    </row>
    <row r="17" spans="1:9">
      <c r="A17" s="228"/>
      <c r="B17" s="235" t="s">
        <v>315</v>
      </c>
      <c r="C17" s="226" t="e">
        <f>C16+C13</f>
        <v>#REF!</v>
      </c>
      <c r="D17" s="226" t="e">
        <f>D16+D13</f>
        <v>#REF!</v>
      </c>
      <c r="E17" s="226" t="e">
        <f>E13</f>
        <v>#REF!</v>
      </c>
      <c r="F17" s="234"/>
      <c r="G17" s="234"/>
      <c r="H17" s="234"/>
      <c r="I17" s="228"/>
    </row>
    <row r="18" spans="1:9">
      <c r="A18" s="228"/>
      <c r="B18" s="236" t="s">
        <v>316</v>
      </c>
      <c r="C18" s="240">
        <f>'Sources of Funds'!E12</f>
        <v>0</v>
      </c>
      <c r="D18" s="240">
        <f>'Sources of Funds'!E12</f>
        <v>0</v>
      </c>
      <c r="E18" s="240">
        <f>'Sources of Funds'!E12</f>
        <v>0</v>
      </c>
      <c r="F18" s="234"/>
      <c r="G18" s="234"/>
      <c r="H18" s="234"/>
      <c r="I18" s="228"/>
    </row>
    <row r="19" spans="1:9">
      <c r="A19" s="228"/>
      <c r="B19" s="241" t="s">
        <v>307</v>
      </c>
      <c r="C19" s="226" t="e">
        <f>C17*C18</f>
        <v>#REF!</v>
      </c>
      <c r="D19" s="226" t="e">
        <f>D17*D18</f>
        <v>#REF!</v>
      </c>
      <c r="E19" s="226" t="e">
        <f>E17*E18</f>
        <v>#REF!</v>
      </c>
      <c r="F19" s="234"/>
      <c r="G19" s="234"/>
      <c r="H19" s="234"/>
      <c r="I19" s="228"/>
    </row>
    <row r="20" spans="1:9">
      <c r="A20" s="228"/>
      <c r="B20" s="242"/>
      <c r="C20" s="243"/>
      <c r="D20" s="243"/>
      <c r="E20" s="243"/>
      <c r="F20" s="234"/>
      <c r="G20" s="234"/>
      <c r="H20" s="234"/>
      <c r="I20" s="228"/>
    </row>
    <row r="21" spans="1:9">
      <c r="A21" s="228"/>
      <c r="B21" s="241" t="s">
        <v>321</v>
      </c>
      <c r="C21" s="226" t="e">
        <f>INDEX(C19:E19,'Sources of Funds'!E11)</f>
        <v>#REF!</v>
      </c>
      <c r="D21" s="244"/>
      <c r="E21" s="244"/>
      <c r="F21" s="234"/>
      <c r="G21" s="234"/>
      <c r="H21" s="234"/>
      <c r="I21" s="228"/>
    </row>
    <row r="22" spans="1:9">
      <c r="A22" s="228"/>
      <c r="B22" s="241" t="s">
        <v>320</v>
      </c>
      <c r="C22" s="226" t="e">
        <f>C21*10</f>
        <v>#REF!</v>
      </c>
      <c r="D22" s="245"/>
      <c r="E22" s="245"/>
      <c r="F22" s="234"/>
      <c r="G22" s="234"/>
      <c r="H22" s="234"/>
      <c r="I22" s="228"/>
    </row>
    <row r="23" spans="1:9">
      <c r="A23" s="228"/>
      <c r="B23" s="235" t="s">
        <v>319</v>
      </c>
      <c r="C23" s="226" t="e">
        <f>C22*'Sources of Funds'!$E$19</f>
        <v>#REF!</v>
      </c>
      <c r="D23" s="245"/>
      <c r="E23" s="245"/>
      <c r="F23" s="245"/>
      <c r="G23" s="234"/>
      <c r="H23" s="234"/>
      <c r="I23" s="228"/>
    </row>
    <row r="24" spans="1:9">
      <c r="A24" s="228"/>
      <c r="B24" s="236" t="s">
        <v>317</v>
      </c>
      <c r="C24" s="238">
        <f>'Sources of Funds'!$E$17</f>
        <v>0.99990000000000001</v>
      </c>
      <c r="D24" s="245"/>
      <c r="E24" s="245"/>
      <c r="F24" s="234"/>
      <c r="G24" s="234"/>
      <c r="H24" s="234"/>
      <c r="I24" s="228"/>
    </row>
    <row r="25" spans="1:9">
      <c r="A25" s="228"/>
      <c r="B25" s="235" t="s">
        <v>318</v>
      </c>
      <c r="C25" s="226" t="e">
        <f>C23*C24</f>
        <v>#REF!</v>
      </c>
      <c r="D25" s="245"/>
      <c r="E25" s="245"/>
      <c r="F25" s="234"/>
      <c r="G25" s="234"/>
      <c r="H25" s="234"/>
      <c r="I25" s="228"/>
    </row>
    <row r="26" spans="1:9">
      <c r="A26" s="228"/>
      <c r="B26" s="235" t="s">
        <v>68</v>
      </c>
      <c r="C26" s="226" t="e">
        <f>C25+D26+E26</f>
        <v>#REF!</v>
      </c>
      <c r="D26" s="245"/>
      <c r="E26" s="248"/>
      <c r="F26" s="234"/>
      <c r="G26" s="234"/>
      <c r="H26" s="234"/>
      <c r="I26" s="228"/>
    </row>
    <row r="27" spans="1:9">
      <c r="A27" s="228"/>
      <c r="B27" s="228"/>
      <c r="C27" s="228"/>
      <c r="D27" s="245"/>
      <c r="E27" s="244"/>
      <c r="F27" s="234"/>
      <c r="G27" s="234"/>
      <c r="H27" s="234"/>
      <c r="I27" s="228"/>
    </row>
    <row r="28" spans="1:9">
      <c r="A28" s="228"/>
      <c r="B28" s="246" t="s">
        <v>69</v>
      </c>
      <c r="C28" s="234"/>
      <c r="D28" s="234"/>
      <c r="E28" s="245"/>
      <c r="F28" s="234"/>
      <c r="G28" s="234"/>
      <c r="H28" s="234"/>
      <c r="I28" s="228"/>
    </row>
    <row r="29" spans="1:9">
      <c r="A29" s="228"/>
      <c r="B29" s="235" t="s">
        <v>296</v>
      </c>
      <c r="C29" s="247" t="e">
        <f>IF('Sources of Funds'!J4=1,'Development Budget'!#REF!,0)</f>
        <v>#REF!</v>
      </c>
      <c r="D29" s="234"/>
      <c r="E29" s="249"/>
      <c r="F29" s="234"/>
      <c r="G29" s="234"/>
      <c r="H29" s="234"/>
      <c r="I29" s="228"/>
    </row>
    <row r="30" spans="1:9">
      <c r="A30" s="228"/>
      <c r="B30" s="256" t="s">
        <v>70</v>
      </c>
      <c r="C30" s="108">
        <v>0</v>
      </c>
      <c r="D30" s="234"/>
      <c r="E30" s="249"/>
      <c r="F30" s="234"/>
      <c r="G30" s="245"/>
      <c r="H30" s="245"/>
      <c r="I30" s="228"/>
    </row>
    <row r="31" spans="1:9">
      <c r="A31" s="228"/>
      <c r="B31" s="235" t="s">
        <v>297</v>
      </c>
      <c r="C31" s="258" t="e">
        <f>C29-C30</f>
        <v>#REF!</v>
      </c>
      <c r="D31" s="234"/>
      <c r="E31" s="249"/>
      <c r="F31" s="234"/>
      <c r="G31" s="234"/>
      <c r="H31" s="234"/>
      <c r="I31" s="228"/>
    </row>
    <row r="32" spans="1:9">
      <c r="A32" s="228"/>
      <c r="B32" s="259" t="s">
        <v>298</v>
      </c>
      <c r="C32" s="239">
        <v>0.2</v>
      </c>
      <c r="D32" s="234"/>
      <c r="E32" s="249"/>
      <c r="F32" s="234"/>
      <c r="G32" s="234"/>
      <c r="H32" s="234"/>
      <c r="I32" s="228"/>
    </row>
    <row r="33" spans="1:9">
      <c r="A33" s="228"/>
      <c r="B33" s="235" t="s">
        <v>299</v>
      </c>
      <c r="C33" s="226" t="e">
        <f>C31*C32</f>
        <v>#REF!</v>
      </c>
      <c r="D33" s="234"/>
      <c r="E33" s="249"/>
      <c r="F33" s="234"/>
      <c r="G33" s="234"/>
      <c r="H33" s="234"/>
      <c r="I33" s="228"/>
    </row>
    <row r="34" spans="1:9">
      <c r="A34" s="228"/>
      <c r="B34" s="236" t="s">
        <v>317</v>
      </c>
      <c r="C34" s="260">
        <f>'Sources of Funds'!E17</f>
        <v>0.99990000000000001</v>
      </c>
      <c r="D34" s="234"/>
      <c r="E34" s="249"/>
      <c r="F34" s="234"/>
      <c r="G34" s="234"/>
      <c r="H34" s="234"/>
      <c r="I34" s="228"/>
    </row>
    <row r="35" spans="1:9">
      <c r="A35" s="228"/>
      <c r="B35" s="235" t="s">
        <v>300</v>
      </c>
      <c r="C35" s="261">
        <f>'Sources of Funds'!J5</f>
        <v>0.92</v>
      </c>
      <c r="D35" s="234"/>
      <c r="E35" s="249"/>
      <c r="F35" s="234"/>
      <c r="G35" s="234"/>
      <c r="H35" s="234"/>
      <c r="I35" s="228"/>
    </row>
    <row r="36" spans="1:9">
      <c r="A36" s="228"/>
      <c r="B36" s="235" t="s">
        <v>301</v>
      </c>
      <c r="C36" s="226" t="e">
        <f>C35*C33*C34</f>
        <v>#REF!</v>
      </c>
      <c r="D36" s="245"/>
      <c r="E36" s="249"/>
      <c r="F36" s="234"/>
      <c r="G36" s="234"/>
      <c r="H36" s="234"/>
      <c r="I36" s="228"/>
    </row>
    <row r="37" spans="1:9">
      <c r="A37" s="228"/>
      <c r="B37" s="228"/>
      <c r="C37" s="228"/>
      <c r="D37" s="228"/>
      <c r="E37" s="245"/>
      <c r="F37" s="245"/>
      <c r="G37" s="245"/>
      <c r="H37" s="245"/>
      <c r="I37" s="228"/>
    </row>
    <row r="38" spans="1:9">
      <c r="A38" s="228"/>
      <c r="B38" s="246" t="s">
        <v>71</v>
      </c>
      <c r="C38" s="234"/>
      <c r="D38" s="234"/>
      <c r="E38" s="249"/>
      <c r="F38" s="234"/>
      <c r="G38" s="234"/>
      <c r="H38" s="234"/>
      <c r="I38" s="228"/>
    </row>
    <row r="39" spans="1:9">
      <c r="A39" s="228"/>
      <c r="B39" s="236" t="s">
        <v>290</v>
      </c>
      <c r="C39" s="226" t="e">
        <f>'Development Budget'!#REF!</f>
        <v>#REF!</v>
      </c>
      <c r="D39" s="234"/>
      <c r="E39" s="249"/>
      <c r="F39" s="234"/>
      <c r="G39" s="234"/>
      <c r="H39" s="234"/>
      <c r="I39" s="228"/>
    </row>
    <row r="40" spans="1:9">
      <c r="A40" s="228"/>
      <c r="B40" s="262" t="s">
        <v>149</v>
      </c>
      <c r="C40" s="237" t="e">
        <f>C33</f>
        <v>#REF!</v>
      </c>
      <c r="D40" s="234"/>
      <c r="E40" s="249"/>
      <c r="F40" s="234"/>
      <c r="G40" s="234"/>
      <c r="H40" s="234"/>
      <c r="I40" s="228"/>
    </row>
    <row r="41" spans="1:9">
      <c r="A41" s="228"/>
      <c r="B41" s="236" t="s">
        <v>291</v>
      </c>
      <c r="C41" s="226" t="e">
        <f>C39-C40-'Development Budget'!C24-'Development Budget'!C25</f>
        <v>#REF!</v>
      </c>
      <c r="D41" s="234"/>
      <c r="E41" s="249"/>
      <c r="F41" s="234"/>
      <c r="G41" s="234"/>
      <c r="H41" s="234"/>
      <c r="I41" s="228"/>
    </row>
    <row r="42" spans="1:9">
      <c r="A42" s="228"/>
      <c r="B42" s="236" t="s">
        <v>292</v>
      </c>
      <c r="C42" s="226">
        <f>IF('Pro Forma'!D73=0,0,(IF('Pro Forma'!D69/'Pro Forma'!D73&gt;0.2,C41,0)))</f>
        <v>0</v>
      </c>
      <c r="D42" s="234"/>
      <c r="E42" s="249"/>
      <c r="F42" s="234"/>
      <c r="G42" s="234"/>
      <c r="H42" s="234"/>
      <c r="I42" s="228"/>
    </row>
    <row r="43" spans="1:9">
      <c r="A43" s="228"/>
      <c r="B43" s="236" t="s">
        <v>293</v>
      </c>
      <c r="C43" s="226">
        <f>IF('Pro Forma'!D73=0,0,IF('Pro Forma'!D69/'Pro Forma'!D73&lt;0.2,C41,0))</f>
        <v>0</v>
      </c>
      <c r="D43" s="234"/>
      <c r="E43" s="249"/>
      <c r="F43" s="234"/>
      <c r="G43" s="234"/>
      <c r="H43" s="234"/>
      <c r="I43" s="228"/>
    </row>
    <row r="44" spans="1:9">
      <c r="A44" s="228"/>
      <c r="B44" s="241" t="s">
        <v>294</v>
      </c>
      <c r="C44" s="226">
        <f>('Development Budget'!C25+'Development Budget'!C24)</f>
        <v>0</v>
      </c>
      <c r="D44" s="234"/>
      <c r="E44" s="249"/>
      <c r="F44" s="234"/>
      <c r="G44" s="234"/>
      <c r="H44" s="234"/>
      <c r="I44" s="228"/>
    </row>
    <row r="45" spans="1:9">
      <c r="A45" s="228"/>
      <c r="B45" s="241" t="s">
        <v>295</v>
      </c>
      <c r="C45" s="226">
        <f>C42/39+C43/27.5+C44/5</f>
        <v>0</v>
      </c>
      <c r="D45" s="234"/>
      <c r="E45" s="249"/>
      <c r="F45" s="234"/>
      <c r="G45" s="234"/>
      <c r="H45" s="234"/>
      <c r="I45" s="228"/>
    </row>
    <row r="46" spans="1:9">
      <c r="A46" s="228"/>
      <c r="B46" s="228"/>
      <c r="C46" s="228"/>
      <c r="D46" s="234"/>
      <c r="E46" s="249"/>
      <c r="F46" s="234"/>
      <c r="G46" s="234"/>
      <c r="H46" s="234"/>
      <c r="I46" s="228"/>
    </row>
    <row r="47" spans="1:9">
      <c r="A47" s="228"/>
      <c r="B47" s="228"/>
      <c r="C47" s="228"/>
      <c r="D47" s="234"/>
      <c r="E47" s="249"/>
      <c r="F47" s="234"/>
      <c r="G47" s="234"/>
      <c r="H47" s="234"/>
      <c r="I47" s="228"/>
    </row>
    <row r="48" spans="1:9">
      <c r="A48" s="228"/>
      <c r="B48" s="251" t="s">
        <v>72</v>
      </c>
      <c r="C48" s="234"/>
      <c r="D48" s="245"/>
      <c r="E48" s="228"/>
      <c r="F48" s="250"/>
      <c r="G48" s="234"/>
      <c r="H48" s="234"/>
      <c r="I48" s="228"/>
    </row>
    <row r="49" spans="1:9">
      <c r="A49" s="228"/>
      <c r="B49" s="241" t="s">
        <v>282</v>
      </c>
      <c r="C49" s="226">
        <f>IF('Sources of Funds'!E5=0,0,INDEX('Pro Forma'!D243:AR243,,'Sources of Funds'!E5))</f>
        <v>0</v>
      </c>
      <c r="D49" s="234"/>
      <c r="E49" s="251" t="s">
        <v>78</v>
      </c>
      <c r="F49" s="250"/>
      <c r="G49" s="234"/>
      <c r="H49" s="234"/>
      <c r="I49" s="228"/>
    </row>
    <row r="50" spans="1:9">
      <c r="A50" s="228"/>
      <c r="B50" s="252" t="s">
        <v>284</v>
      </c>
      <c r="C50" s="226">
        <f>'Sources of Funds'!E7*(C49)</f>
        <v>0</v>
      </c>
      <c r="D50" s="257"/>
      <c r="E50" s="241" t="s">
        <v>322</v>
      </c>
      <c r="F50" s="226">
        <f>C49</f>
        <v>0</v>
      </c>
      <c r="G50" s="234"/>
      <c r="H50" s="234"/>
      <c r="I50" s="228"/>
    </row>
    <row r="51" spans="1:9">
      <c r="A51" s="228"/>
      <c r="B51" s="252" t="s">
        <v>288</v>
      </c>
      <c r="C51" s="263">
        <f>IF('Sources of Funds'!E5=0,0,INDEX('Pro Forma'!D249:AR249,,'Sources of Funds'!E5))</f>
        <v>0</v>
      </c>
      <c r="D51" s="257"/>
      <c r="E51" s="252" t="s">
        <v>284</v>
      </c>
      <c r="F51" s="226">
        <f>C50</f>
        <v>0</v>
      </c>
      <c r="G51" s="234"/>
      <c r="H51" s="234"/>
      <c r="I51" s="228"/>
    </row>
    <row r="52" spans="1:9">
      <c r="A52" s="228"/>
      <c r="B52" s="252" t="s">
        <v>73</v>
      </c>
      <c r="C52" s="226" t="e">
        <f>F58</f>
        <v>#REF!</v>
      </c>
      <c r="D52" s="234"/>
      <c r="E52" s="252" t="s">
        <v>80</v>
      </c>
      <c r="F52" s="226" t="e">
        <f>-C60</f>
        <v>#REF!</v>
      </c>
      <c r="G52" s="234"/>
      <c r="H52" s="234"/>
      <c r="I52" s="228"/>
    </row>
    <row r="53" spans="1:9">
      <c r="A53" s="228"/>
      <c r="B53" s="241" t="s">
        <v>289</v>
      </c>
      <c r="C53" s="226" t="e">
        <f>IF('Pro Forma'!D131+'Pro Forma'!D132=0,IF((C49-C50-C51-C52)&gt;0,(C49-C50-C51-C52),0),0)</f>
        <v>#REF!</v>
      </c>
      <c r="D53" s="234"/>
      <c r="E53" s="241" t="s">
        <v>283</v>
      </c>
      <c r="F53" s="226" t="e">
        <f>SUM(F50:F52)</f>
        <v>#REF!</v>
      </c>
      <c r="G53" s="234"/>
      <c r="H53" s="234"/>
      <c r="I53" s="228"/>
    </row>
    <row r="54" spans="1:9">
      <c r="A54" s="228"/>
      <c r="B54" s="234"/>
      <c r="C54" s="234"/>
      <c r="D54" s="234"/>
      <c r="E54" s="228"/>
      <c r="F54" s="228"/>
      <c r="G54" s="234"/>
      <c r="H54" s="234"/>
      <c r="I54" s="228"/>
    </row>
    <row r="55" spans="1:9">
      <c r="A55" s="228"/>
      <c r="B55" s="251" t="s">
        <v>75</v>
      </c>
      <c r="C55" s="234"/>
      <c r="D55" s="234"/>
      <c r="E55" s="251" t="s">
        <v>79</v>
      </c>
      <c r="F55" s="234"/>
      <c r="G55" s="234"/>
      <c r="H55" s="234"/>
      <c r="I55" s="228"/>
    </row>
    <row r="56" spans="1:9">
      <c r="A56" s="228"/>
      <c r="B56" s="241" t="s">
        <v>279</v>
      </c>
      <c r="C56" s="226" t="e">
        <f>'Development Budget'!#REF!</f>
        <v>#REF!</v>
      </c>
      <c r="D56" s="234"/>
      <c r="E56" s="241" t="s">
        <v>286</v>
      </c>
      <c r="F56" s="247" t="e">
        <f>F53</f>
        <v>#REF!</v>
      </c>
      <c r="G56" s="228"/>
      <c r="H56" s="228"/>
      <c r="I56" s="228"/>
    </row>
    <row r="57" spans="1:9">
      <c r="A57" s="228"/>
      <c r="B57" s="252" t="s">
        <v>76</v>
      </c>
      <c r="C57" s="226">
        <f>IF('Sources of Funds'!E5=0,0,INDEX('Pro Forma'!D245:AR245,,'Sources of Funds'!E5))</f>
        <v>0</v>
      </c>
      <c r="D57" s="234"/>
      <c r="E57" s="253" t="s">
        <v>285</v>
      </c>
      <c r="F57" s="254">
        <f>'Sources of Funds'!E8</f>
        <v>0.35</v>
      </c>
      <c r="G57" s="228"/>
      <c r="H57" s="228"/>
      <c r="I57" s="228"/>
    </row>
    <row r="58" spans="1:9">
      <c r="A58" s="228"/>
      <c r="B58" s="252" t="s">
        <v>77</v>
      </c>
      <c r="C58" s="226">
        <f>IF('Sources of Funds'!E5=0,0,INDEX('Pro Forma'!D247:AR247,,'Sources of Funds'!E5))</f>
        <v>0</v>
      </c>
      <c r="D58" s="234"/>
      <c r="E58" s="241" t="s">
        <v>287</v>
      </c>
      <c r="F58" s="255" t="e">
        <f>F56*F57</f>
        <v>#REF!</v>
      </c>
      <c r="G58" s="228"/>
      <c r="H58" s="228"/>
      <c r="I58" s="228"/>
    </row>
    <row r="59" spans="1:9">
      <c r="A59" s="228"/>
      <c r="B59" s="264" t="s">
        <v>280</v>
      </c>
      <c r="C59" s="237" t="e">
        <f>+C33</f>
        <v>#REF!</v>
      </c>
      <c r="D59" s="234"/>
      <c r="E59" s="228"/>
      <c r="F59" s="228"/>
      <c r="G59" s="228"/>
      <c r="H59" s="228"/>
      <c r="I59" s="228"/>
    </row>
    <row r="60" spans="1:9">
      <c r="A60" s="228"/>
      <c r="B60" s="241" t="s">
        <v>281</v>
      </c>
      <c r="C60" s="226" t="e">
        <f>C56-C57-C58-C59</f>
        <v>#REF!</v>
      </c>
      <c r="D60" s="234"/>
      <c r="E60" s="228"/>
      <c r="F60" s="228"/>
      <c r="G60" s="228"/>
      <c r="H60" s="228"/>
      <c r="I60" s="228"/>
    </row>
  </sheetData>
  <mergeCells count="2">
    <mergeCell ref="C2:D2"/>
    <mergeCell ref="F1:H1"/>
  </mergeCells>
  <phoneticPr fontId="0" type="noConversion"/>
  <pageMargins left="0.5" right="0.5" top="0.75" bottom="0.75" header="0.5" footer="0.5"/>
  <pageSetup scale="75" orientation="portrait" horizontalDpi="4294967292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Development Budget</vt:lpstr>
      <vt:lpstr>Pro Forma</vt:lpstr>
      <vt:lpstr>Sources of Funds</vt:lpstr>
      <vt:lpstr>Tax &amp; Appreciation Benefits</vt:lpstr>
      <vt:lpstr>'Development Budget'!Print_Area</vt:lpstr>
      <vt:lpstr>'Pro Forma'!Print_Area</vt:lpstr>
      <vt:lpstr>'Sources of Funds'!Print_Area</vt:lpstr>
      <vt:lpstr>'Pro Forma'!Print_Titles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of a Development Budget and Operating Pro Forma for a Commercial and/or Mixed-Use Project</dc:title>
  <dc:creator>National Development Council</dc:creator>
  <cp:lastModifiedBy>Kyle Jean</cp:lastModifiedBy>
  <cp:lastPrinted>2010-06-21T19:31:32Z</cp:lastPrinted>
  <dcterms:created xsi:type="dcterms:W3CDTF">1998-06-26T14:54:03Z</dcterms:created>
  <dcterms:modified xsi:type="dcterms:W3CDTF">2017-06-26T20:54:11Z</dcterms:modified>
</cp:coreProperties>
</file>